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firstSheet="2" activeTab="6"/>
  </bookViews>
  <sheets>
    <sheet name="附件1" sheetId="1" r:id="rId1"/>
    <sheet name="附件1-1" sheetId="2" r:id="rId2"/>
    <sheet name="附件1-2" sheetId="3" r:id="rId3"/>
    <sheet name="附件1-3总表" sheetId="4" r:id="rId4"/>
    <sheet name="流感、、SARS人禽流感等重点急性传染病监测项目资金测算表" sheetId="5" r:id="rId5"/>
    <sheet name="麻风病" sheetId="6" r:id="rId6"/>
    <sheet name="疟疾等其他寄生虫病监测" sheetId="7" r:id="rId7"/>
    <sheet name="水和环境卫生项目、伤害监测项目" sheetId="8" r:id="rId8"/>
    <sheet name="医疗服务成本测算" sheetId="9" r:id="rId9"/>
    <sheet name="食品安全保障项目监测" sheetId="10" r:id="rId10"/>
    <sheet name="附件2" sheetId="11" r:id="rId11"/>
    <sheet name="附件3" sheetId="12" r:id="rId12"/>
  </sheets>
  <definedNames>
    <definedName name="_xlnm.Print_Area" localSheetId="6">'疟疾等其他寄生虫病监测'!$A$1:$N$8</definedName>
    <definedName name="_xlnm.Print_Area" localSheetId="3">'附件1-3总表'!$A$1:$H$17</definedName>
  </definedNames>
  <calcPr fullCalcOnLoad="1"/>
</workbook>
</file>

<file path=xl/comments6.xml><?xml version="1.0" encoding="utf-8"?>
<comments xmlns="http://schemas.openxmlformats.org/spreadsheetml/2006/main">
  <authors>
    <author>苏婷</author>
    <author>作者</author>
  </authors>
  <commentList>
    <comment ref="C5" authorId="0">
      <text>
        <r>
          <rPr>
            <b/>
            <sz val="9"/>
            <rFont val="宋体"/>
            <family val="0"/>
          </rPr>
          <t>苏婷</t>
        </r>
        <r>
          <rPr>
            <b/>
            <sz val="9"/>
            <rFont val="Tahoma"/>
            <family val="2"/>
          </rPr>
          <t>:</t>
        </r>
        <r>
          <rPr>
            <sz val="9"/>
            <rFont val="Tahoma"/>
            <family val="2"/>
          </rPr>
          <t xml:space="preserve">
</t>
        </r>
        <r>
          <rPr>
            <sz val="9"/>
            <rFont val="宋体"/>
            <family val="0"/>
          </rPr>
          <t>根据人口数</t>
        </r>
        <r>
          <rPr>
            <sz val="9"/>
            <rFont val="Tahoma"/>
            <family val="2"/>
          </rPr>
          <t>2/10</t>
        </r>
        <r>
          <rPr>
            <sz val="9"/>
            <rFont val="宋体"/>
            <family val="0"/>
          </rPr>
          <t>万测算</t>
        </r>
      </text>
    </comment>
    <comment ref="I5" authorId="1">
      <text>
        <r>
          <rPr>
            <b/>
            <sz val="9"/>
            <rFont val="宋体"/>
            <family val="0"/>
          </rPr>
          <t>作者:</t>
        </r>
        <r>
          <rPr>
            <sz val="9"/>
            <rFont val="宋体"/>
            <family val="0"/>
          </rPr>
          <t xml:space="preserve">
症状监测人数的</t>
        </r>
        <r>
          <rPr>
            <sz val="9"/>
            <rFont val="Tahoma"/>
            <family val="2"/>
          </rPr>
          <t>1/4</t>
        </r>
      </text>
    </comment>
    <comment ref="M5" authorId="1">
      <text>
        <r>
          <rPr>
            <b/>
            <sz val="9"/>
            <color indexed="8"/>
            <rFont val="宋体"/>
            <family val="0"/>
          </rPr>
          <t>作者:</t>
        </r>
        <r>
          <rPr>
            <sz val="9"/>
            <color indexed="8"/>
            <rFont val="宋体"/>
            <family val="0"/>
          </rPr>
          <t xml:space="preserve">
根据</t>
        </r>
        <r>
          <rPr>
            <sz val="9"/>
            <color indexed="8"/>
            <rFont val="Tahoma"/>
            <family val="2"/>
          </rPr>
          <t>LEPMIS2018</t>
        </r>
        <r>
          <rPr>
            <sz val="9"/>
            <color indexed="8"/>
            <rFont val="宋体"/>
            <family val="0"/>
          </rPr>
          <t>年底愈后存活者数</t>
        </r>
      </text>
    </comment>
  </commentList>
</comments>
</file>

<file path=xl/sharedStrings.xml><?xml version="1.0" encoding="utf-8"?>
<sst xmlns="http://schemas.openxmlformats.org/spreadsheetml/2006/main" count="512" uniqueCount="333">
  <si>
    <t>附件1</t>
  </si>
  <si>
    <t>2019年第二批中央财政补助基本公共卫生服务资金测算表</t>
  </si>
  <si>
    <t>金额单位：万元</t>
  </si>
  <si>
    <t>地区</t>
  </si>
  <si>
    <t>2017年末常住人口
（万人）</t>
  </si>
  <si>
    <t>2019应补助资金</t>
  </si>
  <si>
    <t>其中</t>
  </si>
  <si>
    <t>潮财社[2018]178号已下达资金</t>
  </si>
  <si>
    <t>本次下达资金</t>
  </si>
  <si>
    <t>小计</t>
  </si>
  <si>
    <t>重点地方病防治补助资金</t>
  </si>
  <si>
    <t>职业病防治补助资金</t>
  </si>
  <si>
    <t>重大疾病与健康危害因素监测补助资金</t>
  </si>
  <si>
    <t>潮州市</t>
  </si>
  <si>
    <t>市本级小计</t>
  </si>
  <si>
    <t>潮州市卫生健康局</t>
  </si>
  <si>
    <t>潮州市疾控中心</t>
  </si>
  <si>
    <t>潮州市卫生监督所</t>
  </si>
  <si>
    <t>潮州市中心医院</t>
  </si>
  <si>
    <t>潮州市人民医院</t>
  </si>
  <si>
    <t>潮州市妇幼保健院</t>
  </si>
  <si>
    <t>潮州市慢性病防治站</t>
  </si>
  <si>
    <t>潮州市健康教育所</t>
  </si>
  <si>
    <t>枫溪区</t>
  </si>
  <si>
    <t>凤泉湖高新区</t>
  </si>
  <si>
    <t>湘桥区</t>
  </si>
  <si>
    <t>潮安区</t>
  </si>
  <si>
    <t>潮安区人民医院</t>
  </si>
  <si>
    <t>潮安区疾控中心</t>
  </si>
  <si>
    <t>饶平县</t>
  </si>
  <si>
    <t>附件1-1</t>
  </si>
  <si>
    <t>2019年中央补助重点地方病防治项目资金测算表</t>
  </si>
  <si>
    <t>单位</t>
  </si>
  <si>
    <t>合计</t>
  </si>
  <si>
    <t>氟骨症治疗（人）</t>
  </si>
  <si>
    <t>监测评价</t>
  </si>
  <si>
    <t>社会动员</t>
  </si>
  <si>
    <t>能力建设</t>
  </si>
  <si>
    <t>药物治疗</t>
  </si>
  <si>
    <t>补助金额</t>
  </si>
  <si>
    <t>饮水型氟中毒监测评价(村)</t>
  </si>
  <si>
    <t>碘缺乏病监测评价(县)</t>
  </si>
  <si>
    <t>地市级质量控制与技术指导(县)</t>
  </si>
  <si>
    <t>省级抽查复核、分析汇总(县)</t>
  </si>
  <si>
    <t>省级（个）</t>
  </si>
  <si>
    <t>地市级（个）</t>
  </si>
  <si>
    <t>县级（个）</t>
  </si>
  <si>
    <t xml:space="preserve">潮州市疾病预防控制中心  </t>
  </si>
  <si>
    <t>潮安区疾病预防控制中心</t>
  </si>
  <si>
    <t xml:space="preserve">备注：
1、氟骨症病人药物治疗补助标准（国家测算标准）：不补助。
2、监测评价补助标准（国家测算标准）：①饮水型氟中毒：0.04万元村；②碘缺乏病：4万元/县；③地市级质量控制与技术指导：1万元/县。
3、省级抽查复核、分析汇总补助标准：①此项任务需省、县级共同完成，因此省级不另设任务数，只补助经费；②饮水型氟中毒病区县（含碘缺乏病）：1万元/县；③其它县（只碘缺乏病）：0.5万元/县；
4、社会动员补助标准（国家测算标准）：①省级：10万元/1个省；②地市级：3万元/1个地市；③县级：1万元/1个县。
5、能力建设补助标准（国家测算标准）：①省级：50万元/1个省；②地市级：20万元/1个地市；③县级：8万元/1个县。按国家疾控局的计划，于2019和2020年度分批完成对我省补助，今年市级补助11个、县级补助62个，其余市、县2020年补助。
</t>
  </si>
  <si>
    <t>附件1-2</t>
  </si>
  <si>
    <t>2019年中央补助职业病防治项目资金测算表</t>
  </si>
  <si>
    <t>职业病防治</t>
  </si>
  <si>
    <t>危害因素监测、现状调查</t>
  </si>
  <si>
    <t>工作经费</t>
  </si>
  <si>
    <t>重点职业病监测、放射卫生项目监测、工作场所职业病危害因素监测复核、监测工作人员培训</t>
  </si>
  <si>
    <t>放射卫生项目部分工作、配合疾控中心重点职业病监测及工作场所监测、职业病防治监测及执法人员培训</t>
  </si>
  <si>
    <t>补助资金（元）</t>
  </si>
  <si>
    <t>因素监测任务（家）</t>
  </si>
  <si>
    <t>现状调查任务（家）</t>
  </si>
  <si>
    <t>附件1-3</t>
  </si>
  <si>
    <t>2019中央重大疾病与健康危害因素监测项目资金测算表(总表）</t>
  </si>
  <si>
    <t>项目单位</t>
  </si>
  <si>
    <t>重点传染病监测:含流感、SARS人禽流感、手足口病、登革热、布病、狂犬病、鼠疫及鼠传相关的传染病</t>
  </si>
  <si>
    <t>麻风病监测</t>
  </si>
  <si>
    <t>疟疾及其他寄生虫病防治监测</t>
  </si>
  <si>
    <t>饮用水和环境卫生及学生常见病监测</t>
  </si>
  <si>
    <t>医疗服务成本价格监测</t>
  </si>
  <si>
    <t>食品安全保障项目监测</t>
  </si>
  <si>
    <t>附件1-3-1</t>
  </si>
  <si>
    <t>2019年中央基公重大疾病与健康危害因素监测-其他重点急性传染病监测项目经费测算表</t>
  </si>
  <si>
    <t>单位（万元）</t>
  </si>
  <si>
    <t>综合能力建设</t>
  </si>
  <si>
    <t>现场工作</t>
  </si>
  <si>
    <t>哨点监测</t>
  </si>
  <si>
    <t>监测标本采集</t>
  </si>
  <si>
    <t>实验室检测</t>
  </si>
  <si>
    <t>监测项目
（项）</t>
  </si>
  <si>
    <t>项目管理（个）</t>
  </si>
  <si>
    <t>评估与研判
（次）</t>
  </si>
  <si>
    <t>监测系统数据质量评估和生物安全</t>
  </si>
  <si>
    <t>鼠防机构
补助金额</t>
  </si>
  <si>
    <t>任务数
（起）</t>
  </si>
  <si>
    <t>监测哨点数
（个)</t>
  </si>
  <si>
    <t>登革热</t>
  </si>
  <si>
    <t>流感</t>
  </si>
  <si>
    <t>禽流感</t>
  </si>
  <si>
    <t>手足口</t>
  </si>
  <si>
    <t xml:space="preserve">毒株寄送任务数
（次）
</t>
  </si>
  <si>
    <t>疑似病例
实验室检测任务数
（份）</t>
  </si>
  <si>
    <t>任务数
（份）</t>
  </si>
  <si>
    <t>任务数</t>
  </si>
  <si>
    <t>潮州</t>
  </si>
  <si>
    <t>实际发生数</t>
  </si>
  <si>
    <t>市疾控中心</t>
  </si>
  <si>
    <t>市中心医院</t>
  </si>
  <si>
    <t>市人民医院</t>
  </si>
  <si>
    <t xml:space="preserve">备注：
1.2019年中央基公重大疾病与健康危害因素监测-其他重点急性传染病监测项目在全省开展的任务有流感、SARS人禽流感、手足口病、登革热、布病、狂犬病、鼠疫及鼠传相关的传染病，各病种工作根据国家发布现行的监测方案部署，结合年度任务表要求，开展传染病现场处置、哨点监测、实验室检测等工作。
2.综合能力建设:用于各地市哨点会议与技术培训、技术人员个人能力提升、传染病宣教、疫情评估与研判、监测系统数据质量评估和生物安全（包含工作有新增的突发公共卫生事件舆情监测平台建设、专病监测系统数据质量评估、实验室生物安全）、独立建制鼠防机构的鼠疫监测等工作。
其中（1）监测项目：发放的补助将结合上一年度任务完成情况制定发放比例，测算标准为1.2万元/年/项目数，
3.现场工作：用于相关传染病现场疫情调查与处置、重症死亡病例流行病学调查、不明原因肺炎病例处置等相关工作,任务数为实际发生数，测算标准：1万元/项目数/年*项目数。
4.哨点监测：用于各监测哨点医院及疾控等单位常规监测和疑是病例标本采集和毒株寄送的耗材购置、差旅补助工作、病例管理等相关工作；毒株寄送测算标准：0.02万元/次*任务数.
5.实验室检测：用于试剂耗材购置费、专业设备维修、样品运输等相关工作。按开展荧光PCR检测、分离鉴定检测、基因测序、抗体抗原检测、细菌分离培养鉴定、细菌抗生素耐药分析、细菌PFGE分子分型等内容综合平均估算，测算标准：各地市0.01万元/份*任务数。
</t>
  </si>
  <si>
    <t>附件1-3-2</t>
  </si>
  <si>
    <t>2019年中央财政补助麻风病防治项目资金测算表</t>
  </si>
  <si>
    <t>金额(万元)</t>
  </si>
  <si>
    <t>麻风病症状监测</t>
  </si>
  <si>
    <t>高危人群监测</t>
  </si>
  <si>
    <t>现症病人监测</t>
  </si>
  <si>
    <t>疫点监测</t>
  </si>
  <si>
    <t>质量控制</t>
  </si>
  <si>
    <r>
      <rPr>
        <b/>
        <sz val="10"/>
        <rFont val="宋体"/>
        <family val="0"/>
      </rPr>
      <t>麻风病症状监测（</t>
    </r>
    <r>
      <rPr>
        <b/>
        <sz val="10"/>
        <rFont val="宋体"/>
        <family val="0"/>
      </rPr>
      <t>50</t>
    </r>
    <r>
      <rPr>
        <b/>
        <sz val="10"/>
        <rFont val="宋体"/>
        <family val="0"/>
      </rPr>
      <t>元</t>
    </r>
    <r>
      <rPr>
        <b/>
        <sz val="10"/>
        <rFont val="宋体"/>
        <family val="0"/>
      </rPr>
      <t>/</t>
    </r>
    <r>
      <rPr>
        <b/>
        <sz val="10"/>
        <rFont val="宋体"/>
        <family val="0"/>
      </rPr>
      <t>条）</t>
    </r>
  </si>
  <si>
    <r>
      <rPr>
        <b/>
        <sz val="10"/>
        <rFont val="宋体"/>
        <family val="0"/>
      </rPr>
      <t>信息处理
（</t>
    </r>
    <r>
      <rPr>
        <b/>
        <sz val="10"/>
        <rFont val="宋体"/>
        <family val="0"/>
      </rPr>
      <t>20</t>
    </r>
    <r>
      <rPr>
        <b/>
        <sz val="10"/>
        <rFont val="宋体"/>
        <family val="0"/>
      </rPr>
      <t>元</t>
    </r>
    <r>
      <rPr>
        <b/>
        <sz val="10"/>
        <rFont val="宋体"/>
        <family val="0"/>
      </rPr>
      <t>/</t>
    </r>
    <r>
      <rPr>
        <b/>
        <sz val="10"/>
        <rFont val="宋体"/>
        <family val="0"/>
      </rPr>
      <t>条）</t>
    </r>
  </si>
  <si>
    <r>
      <rPr>
        <b/>
        <sz val="10"/>
        <rFont val="宋体"/>
        <family val="0"/>
      </rPr>
      <t>宣传和培训补助（</t>
    </r>
    <r>
      <rPr>
        <b/>
        <sz val="10"/>
        <rFont val="宋体"/>
        <family val="0"/>
      </rPr>
      <t>200</t>
    </r>
    <r>
      <rPr>
        <b/>
        <sz val="10"/>
        <rFont val="宋体"/>
        <family val="0"/>
      </rPr>
      <t>元</t>
    </r>
    <r>
      <rPr>
        <b/>
        <sz val="10"/>
        <rFont val="宋体"/>
        <family val="0"/>
      </rPr>
      <t>/</t>
    </r>
    <r>
      <rPr>
        <b/>
        <sz val="10"/>
        <rFont val="宋体"/>
        <family val="0"/>
      </rPr>
      <t>条）</t>
    </r>
  </si>
  <si>
    <r>
      <rPr>
        <b/>
        <sz val="10"/>
        <rFont val="宋体"/>
        <family val="0"/>
      </rPr>
      <t>麻风可疑者筛查（</t>
    </r>
    <r>
      <rPr>
        <b/>
        <sz val="10"/>
        <rFont val="宋体"/>
        <family val="0"/>
      </rPr>
      <t>200</t>
    </r>
    <r>
      <rPr>
        <b/>
        <sz val="10"/>
        <rFont val="宋体"/>
        <family val="0"/>
      </rPr>
      <t>元/例）</t>
    </r>
  </si>
  <si>
    <r>
      <rPr>
        <b/>
        <sz val="10"/>
        <rFont val="宋体"/>
        <family val="0"/>
      </rPr>
      <t>密切接触者检查（</t>
    </r>
    <r>
      <rPr>
        <b/>
        <sz val="10"/>
        <rFont val="宋体"/>
        <family val="0"/>
      </rPr>
      <t>200</t>
    </r>
    <r>
      <rPr>
        <b/>
        <sz val="10"/>
        <rFont val="宋体"/>
        <family val="0"/>
      </rPr>
      <t>元</t>
    </r>
    <r>
      <rPr>
        <b/>
        <sz val="10"/>
        <rFont val="宋体"/>
        <family val="0"/>
      </rPr>
      <t>/</t>
    </r>
    <r>
      <rPr>
        <b/>
        <sz val="10"/>
        <rFont val="宋体"/>
        <family val="0"/>
      </rPr>
      <t>例）</t>
    </r>
  </si>
  <si>
    <r>
      <rPr>
        <b/>
        <sz val="10"/>
        <rFont val="宋体"/>
        <family val="0"/>
      </rPr>
      <t>治愈存活者监测（</t>
    </r>
    <r>
      <rPr>
        <b/>
        <sz val="10"/>
        <rFont val="宋体"/>
        <family val="0"/>
      </rPr>
      <t>160</t>
    </r>
    <r>
      <rPr>
        <b/>
        <sz val="10"/>
        <rFont val="宋体"/>
        <family val="0"/>
      </rPr>
      <t>元</t>
    </r>
    <r>
      <rPr>
        <b/>
        <sz val="10"/>
        <rFont val="宋体"/>
        <family val="0"/>
      </rPr>
      <t>/</t>
    </r>
    <r>
      <rPr>
        <b/>
        <sz val="10"/>
        <rFont val="宋体"/>
        <family val="0"/>
      </rPr>
      <t>例）</t>
    </r>
  </si>
  <si>
    <t>新病例诊断监测（1200元/例）</t>
  </si>
  <si>
    <r>
      <rPr>
        <b/>
        <sz val="10"/>
        <rFont val="宋体"/>
        <family val="0"/>
      </rPr>
      <t>报病奖励
（</t>
    </r>
    <r>
      <rPr>
        <b/>
        <sz val="10"/>
        <rFont val="宋体"/>
        <family val="0"/>
      </rPr>
      <t>1000</t>
    </r>
    <r>
      <rPr>
        <b/>
        <sz val="10"/>
        <rFont val="宋体"/>
        <family val="0"/>
      </rPr>
      <t>元</t>
    </r>
    <r>
      <rPr>
        <b/>
        <sz val="10"/>
        <rFont val="宋体"/>
        <family val="0"/>
      </rPr>
      <t>/</t>
    </r>
    <r>
      <rPr>
        <b/>
        <sz val="10"/>
        <rFont val="宋体"/>
        <family val="0"/>
      </rPr>
      <t>例）</t>
    </r>
  </si>
  <si>
    <r>
      <rPr>
        <b/>
        <sz val="10"/>
        <rFont val="宋体"/>
        <family val="0"/>
      </rPr>
      <t>新病例随访监测（</t>
    </r>
    <r>
      <rPr>
        <b/>
        <sz val="10"/>
        <rFont val="宋体"/>
        <family val="0"/>
      </rPr>
      <t>2600</t>
    </r>
    <r>
      <rPr>
        <b/>
        <sz val="10"/>
        <rFont val="宋体"/>
        <family val="0"/>
      </rPr>
      <t>元</t>
    </r>
    <r>
      <rPr>
        <b/>
        <sz val="10"/>
        <rFont val="宋体"/>
        <family val="0"/>
      </rPr>
      <t>/</t>
    </r>
    <r>
      <rPr>
        <b/>
        <sz val="10"/>
        <rFont val="宋体"/>
        <family val="0"/>
      </rPr>
      <t>例）</t>
    </r>
  </si>
  <si>
    <r>
      <rPr>
        <b/>
        <sz val="10"/>
        <rFont val="宋体"/>
        <family val="0"/>
      </rPr>
      <t>治完现症病例监测（</t>
    </r>
    <r>
      <rPr>
        <b/>
        <sz val="10"/>
        <rFont val="宋体"/>
        <family val="0"/>
      </rPr>
      <t>600</t>
    </r>
    <r>
      <rPr>
        <b/>
        <sz val="10"/>
        <rFont val="宋体"/>
        <family val="0"/>
      </rPr>
      <t>元</t>
    </r>
    <r>
      <rPr>
        <b/>
        <sz val="10"/>
        <rFont val="宋体"/>
        <family val="0"/>
      </rPr>
      <t>/</t>
    </r>
    <r>
      <rPr>
        <b/>
        <sz val="10"/>
        <rFont val="宋体"/>
        <family val="0"/>
      </rPr>
      <t>例）</t>
    </r>
  </si>
  <si>
    <r>
      <rPr>
        <b/>
        <sz val="10"/>
        <rFont val="宋体"/>
        <family val="0"/>
      </rPr>
      <t>乡村医生管理病人补助（</t>
    </r>
    <r>
      <rPr>
        <b/>
        <sz val="10"/>
        <rFont val="宋体"/>
        <family val="0"/>
      </rPr>
      <t>1200</t>
    </r>
    <r>
      <rPr>
        <b/>
        <sz val="10"/>
        <rFont val="宋体"/>
        <family val="0"/>
      </rPr>
      <t>元</t>
    </r>
    <r>
      <rPr>
        <b/>
        <sz val="10"/>
        <rFont val="宋体"/>
        <family val="0"/>
      </rPr>
      <t>/</t>
    </r>
    <r>
      <rPr>
        <b/>
        <sz val="10"/>
        <rFont val="宋体"/>
        <family val="0"/>
      </rPr>
      <t>例）</t>
    </r>
  </si>
  <si>
    <r>
      <rPr>
        <b/>
        <sz val="10"/>
        <rFont val="宋体"/>
        <family val="0"/>
      </rPr>
      <t>麻风反应监测
（省级：</t>
    </r>
    <r>
      <rPr>
        <b/>
        <sz val="10"/>
        <rFont val="宋体"/>
        <family val="0"/>
      </rPr>
      <t>2000/</t>
    </r>
    <r>
      <rPr>
        <b/>
        <sz val="10"/>
        <rFont val="宋体"/>
        <family val="0"/>
      </rPr>
      <t>例，负责反应停等药品采购发放，市县：</t>
    </r>
    <r>
      <rPr>
        <b/>
        <sz val="10"/>
        <rFont val="宋体"/>
        <family val="0"/>
      </rPr>
      <t>2400/</t>
    </r>
    <r>
      <rPr>
        <b/>
        <sz val="10"/>
        <rFont val="宋体"/>
        <family val="0"/>
      </rPr>
      <t>例，负责麻风反应病例诊疗及动态监测）</t>
    </r>
  </si>
  <si>
    <r>
      <rPr>
        <b/>
        <sz val="10"/>
        <rFont val="宋体"/>
        <family val="0"/>
      </rPr>
      <t>神经炎监测
（省级：</t>
    </r>
    <r>
      <rPr>
        <b/>
        <sz val="10"/>
        <rFont val="宋体"/>
        <family val="0"/>
      </rPr>
      <t>1000/</t>
    </r>
    <r>
      <rPr>
        <b/>
        <sz val="10"/>
        <rFont val="宋体"/>
        <family val="0"/>
      </rPr>
      <t>例，负责强的松等药品采购发放，市县：</t>
    </r>
    <r>
      <rPr>
        <b/>
        <sz val="10"/>
        <rFont val="宋体"/>
        <family val="0"/>
      </rPr>
      <t>2400/</t>
    </r>
    <r>
      <rPr>
        <b/>
        <sz val="10"/>
        <rFont val="宋体"/>
        <family val="0"/>
      </rPr>
      <t>例，负责神经炎病例诊疗及动态监测）</t>
    </r>
  </si>
  <si>
    <t>严重不良反应监测（800元/例）</t>
  </si>
  <si>
    <r>
      <rPr>
        <b/>
        <sz val="10"/>
        <rFont val="宋体"/>
        <family val="0"/>
      </rPr>
      <t>疫点调查
（</t>
    </r>
    <r>
      <rPr>
        <b/>
        <sz val="10"/>
        <rFont val="宋体"/>
        <family val="0"/>
      </rPr>
      <t>5000</t>
    </r>
    <r>
      <rPr>
        <b/>
        <sz val="10"/>
        <rFont val="宋体"/>
        <family val="0"/>
      </rPr>
      <t>元</t>
    </r>
    <r>
      <rPr>
        <b/>
        <sz val="10"/>
        <rFont val="宋体"/>
        <family val="0"/>
      </rPr>
      <t>/疫点</t>
    </r>
    <r>
      <rPr>
        <b/>
        <sz val="10"/>
        <rFont val="宋体"/>
        <family val="0"/>
      </rPr>
      <t>）</t>
    </r>
  </si>
  <si>
    <r>
      <rPr>
        <b/>
        <sz val="10"/>
        <rFont val="宋体"/>
        <family val="0"/>
      </rPr>
      <t>质量控制</t>
    </r>
    <r>
      <rPr>
        <b/>
        <sz val="10"/>
        <rFont val="宋体"/>
        <family val="0"/>
      </rPr>
      <t>(</t>
    </r>
    <r>
      <rPr>
        <b/>
        <sz val="10"/>
        <rFont val="宋体"/>
        <family val="0"/>
      </rPr>
      <t>省级</t>
    </r>
    <r>
      <rPr>
        <b/>
        <sz val="10"/>
        <rFont val="宋体"/>
        <family val="0"/>
      </rPr>
      <t>5</t>
    </r>
    <r>
      <rPr>
        <b/>
        <sz val="10"/>
        <rFont val="宋体"/>
        <family val="0"/>
      </rPr>
      <t>万元，其他市级</t>
    </r>
    <r>
      <rPr>
        <b/>
        <sz val="10"/>
        <rFont val="宋体"/>
        <family val="0"/>
      </rPr>
      <t>0.5</t>
    </r>
    <r>
      <rPr>
        <b/>
        <sz val="10"/>
        <rFont val="宋体"/>
        <family val="0"/>
      </rPr>
      <t>万元）</t>
    </r>
    <r>
      <rPr>
        <b/>
        <sz val="10"/>
        <rFont val="宋体"/>
        <family val="0"/>
      </rPr>
      <t xml:space="preserve">  </t>
    </r>
  </si>
  <si>
    <r>
      <rPr>
        <b/>
        <sz val="10"/>
        <rFont val="宋体"/>
        <family val="0"/>
      </rPr>
      <t>信息处理</t>
    </r>
    <r>
      <rPr>
        <b/>
        <sz val="10"/>
        <rFont val="宋体"/>
        <family val="0"/>
      </rPr>
      <t>(</t>
    </r>
    <r>
      <rPr>
        <b/>
        <sz val="10"/>
        <rFont val="宋体"/>
        <family val="0"/>
      </rPr>
      <t>省级：</t>
    </r>
    <r>
      <rPr>
        <b/>
        <sz val="10"/>
        <rFont val="宋体"/>
        <family val="0"/>
      </rPr>
      <t>3</t>
    </r>
    <r>
      <rPr>
        <b/>
        <sz val="10"/>
        <rFont val="宋体"/>
        <family val="0"/>
      </rPr>
      <t>万元，其他市级：</t>
    </r>
    <r>
      <rPr>
        <b/>
        <sz val="10"/>
        <rFont val="宋体"/>
        <family val="0"/>
      </rPr>
      <t>0.35</t>
    </r>
    <r>
      <rPr>
        <b/>
        <sz val="10"/>
        <rFont val="宋体"/>
        <family val="0"/>
      </rPr>
      <t>万元）</t>
    </r>
    <r>
      <rPr>
        <b/>
        <sz val="10"/>
        <rFont val="宋体"/>
        <family val="0"/>
      </rPr>
      <t xml:space="preserve">  </t>
    </r>
  </si>
  <si>
    <r>
      <rPr>
        <b/>
        <sz val="10"/>
        <rFont val="宋体"/>
        <family val="0"/>
      </rPr>
      <t>省级：疫情监测</t>
    </r>
    <r>
      <rPr>
        <b/>
        <sz val="10"/>
        <rFont val="宋体"/>
        <family val="0"/>
      </rPr>
      <t>3</t>
    </r>
    <r>
      <rPr>
        <b/>
        <sz val="10"/>
        <rFont val="宋体"/>
        <family val="0"/>
      </rPr>
      <t>万元；现场疫情资料收集其他市级：</t>
    </r>
    <r>
      <rPr>
        <b/>
        <sz val="10"/>
        <rFont val="宋体"/>
        <family val="0"/>
      </rPr>
      <t>0.15</t>
    </r>
    <r>
      <rPr>
        <b/>
        <sz val="10"/>
        <rFont val="宋体"/>
        <family val="0"/>
      </rPr>
      <t>万元）</t>
    </r>
    <r>
      <rPr>
        <b/>
        <sz val="10"/>
        <rFont val="宋体"/>
        <family val="0"/>
      </rPr>
      <t xml:space="preserve"> </t>
    </r>
  </si>
  <si>
    <t>金额</t>
  </si>
  <si>
    <t>人数</t>
  </si>
  <si>
    <t>条数</t>
  </si>
  <si>
    <t>疫点数</t>
  </si>
  <si>
    <t>市慢病站</t>
  </si>
  <si>
    <t>附件1-3-3</t>
  </si>
  <si>
    <t>2019年中央补助疟疾等其他寄生虫病监测项目经费测算表</t>
  </si>
  <si>
    <t>单位金额:万元</t>
  </si>
  <si>
    <t>发热病人血检（例）</t>
  </si>
  <si>
    <t>病例检测、处置、质量控制、治疗(项)</t>
  </si>
  <si>
    <t>媒介调查（点）</t>
  </si>
  <si>
    <t>土源性线虫病监测点（点）</t>
  </si>
  <si>
    <t>食源性寄生虫病（点）</t>
  </si>
  <si>
    <t>食源性寄生虫病防治疫点干预（点）</t>
  </si>
  <si>
    <t>潮州市疾病预防控制中心</t>
  </si>
  <si>
    <t>潮安县疾病预防控制中心</t>
  </si>
  <si>
    <t>备注：
1、发热病人血检:每个县（区）0.8万元，每个地市2.5万元，（其中潮州CDC负责湘桥区）。
2、病例检测、处置及质量控制、治疗:快速诊断试剂卡由省CDC统一采购，下发到各个地级市。
3、重点寄生虫病：食源性寄生虫1个，每个监测点5万元。</t>
  </si>
  <si>
    <t>附件1-3-4</t>
  </si>
  <si>
    <t xml:space="preserve">                                          2019中央水和环境卫生项目、伤害监测项目资金测算表                                           </t>
  </si>
  <si>
    <t>总计</t>
  </si>
  <si>
    <t>水和环境卫生项目</t>
  </si>
  <si>
    <t>伤害监测目</t>
  </si>
  <si>
    <t>饮用水水质卫生监测</t>
  </si>
  <si>
    <t>环境卫生监测</t>
  </si>
  <si>
    <t>全国学生常见病和健康影响因素监测及综合干预</t>
  </si>
  <si>
    <t>伤害监测（点）</t>
  </si>
  <si>
    <t>农村水</t>
  </si>
  <si>
    <t>城市水</t>
  </si>
  <si>
    <t>培训</t>
  </si>
  <si>
    <t>农村饮水安全工程卫生学评价</t>
  </si>
  <si>
    <t>农村环境卫生监测</t>
  </si>
  <si>
    <t>雾霾健康监测</t>
  </si>
  <si>
    <t>公共场所健康危害因素监测</t>
  </si>
  <si>
    <t>人体生物监测</t>
  </si>
  <si>
    <t>学生常见疾病防控及健康危险因素监测</t>
  </si>
  <si>
    <r>
      <t>监测</t>
    </r>
    <r>
      <rPr>
        <b/>
        <sz val="12"/>
        <rFont val="仿宋_GB2312"/>
        <family val="3"/>
      </rPr>
      <t xml:space="preserve">
</t>
    </r>
    <r>
      <rPr>
        <b/>
        <sz val="12"/>
        <rFont val="仿宋_GB2312"/>
        <family val="3"/>
      </rPr>
      <t>点数</t>
    </r>
  </si>
  <si>
    <r>
      <t>补助</t>
    </r>
    <r>
      <rPr>
        <b/>
        <sz val="12"/>
        <rFont val="仿宋_GB2312"/>
        <family val="3"/>
      </rPr>
      <t xml:space="preserve">
</t>
    </r>
    <r>
      <rPr>
        <b/>
        <sz val="12"/>
        <rFont val="仿宋_GB2312"/>
        <family val="3"/>
      </rPr>
      <t>金额</t>
    </r>
  </si>
  <si>
    <t>工程数</t>
  </si>
  <si>
    <r>
      <t>监测</t>
    </r>
    <r>
      <rPr>
        <b/>
        <sz val="12"/>
        <rFont val="仿宋_GB2312"/>
        <family val="3"/>
      </rPr>
      <t xml:space="preserve">
</t>
    </r>
    <r>
      <rPr>
        <b/>
        <sz val="12"/>
        <rFont val="仿宋_GB2312"/>
        <family val="3"/>
      </rPr>
      <t>县数</t>
    </r>
  </si>
  <si>
    <t>监测点数</t>
  </si>
  <si>
    <t>培训及实验室检测补助金额</t>
  </si>
  <si>
    <r>
      <t>备注：</t>
    </r>
    <r>
      <rPr>
        <b/>
        <sz val="12"/>
        <rFont val="仿宋_GB2312"/>
        <family val="3"/>
      </rPr>
      <t>一、水和环境卫生等监测项目</t>
    </r>
    <r>
      <rPr>
        <sz val="12"/>
        <rFont val="仿宋_GB2312"/>
        <family val="3"/>
      </rPr>
      <t>：1、饮用水水质卫生监测：监测经费原则上根据水样份数分配。每份水样差额补助1420元，</t>
    </r>
    <r>
      <rPr>
        <b/>
        <sz val="12"/>
        <rFont val="仿宋_GB2312"/>
        <family val="3"/>
      </rPr>
      <t>按每个监测点做2份水样计算</t>
    </r>
    <r>
      <rPr>
        <sz val="12"/>
        <rFont val="仿宋_GB2312"/>
        <family val="3"/>
      </rPr>
      <t xml:space="preserve">，用于补助水样采集、调查、参加有关培训、实验室分析（含检验试剂耗材费及仪器维护检定费）、误餐费、差旅费、采样燃油费等。
2、、学生常见病和健康影响因素监测及干预：（1）监测和干预任务覆盖湘桥区、潮安区，根据任务数，潮安区补助26.96万，湘桥区补助43.14万。（2）工作经费用于问卷资料印刷、技术培训、教学环境检测、学生体检、现场调查、宣教物资、数据录入分析、报告撰写、设备耗材、质量控制、劳务费、误餐费、差旅费、燃油费等。（3）安排潮州市疾病预防控制中心经费16.66万元，用于技术培训和指导、数据整理分析、报告撰写、信息平台完善、设备耗材、差旅费、劳务费、宣教材料制作和物资购买等；潮州市中心医院、潮州市妇幼保健院等安排经费各1.91万元，分别负责学生近视、6周岁托幼儿童近视调查的技术培训、质控和干预技术的指导和评估以及制作相关宣教材料；市卫生健康委健教所安排经费3.82万元，用于制作和印刷宣教材料及视频材料等。
</t>
    </r>
  </si>
  <si>
    <t>附件1-3-5</t>
  </si>
  <si>
    <t>2019中央全国医疗服务成本价格监测资金明细测算表</t>
  </si>
  <si>
    <t>单位金额：万元</t>
  </si>
  <si>
    <t>单位名称</t>
  </si>
  <si>
    <t>项目管理经费</t>
  </si>
  <si>
    <t>备注</t>
  </si>
  <si>
    <t>潮州市小计</t>
  </si>
  <si>
    <t>潮州市潮安区人民医院</t>
  </si>
  <si>
    <t>2018年先进单位</t>
  </si>
  <si>
    <t xml:space="preserve">说明：1.按国家测算标准每家监测机构各分配1万元做为工作经费（不含深圳）。
      2.获国家全国医疗服务成本价格监测2017和2018年度先进机构、先进个人表彰的在单位（不含深圳），工作经费额外增加1万元。
     </t>
  </si>
  <si>
    <t>附件1-3-6</t>
  </si>
  <si>
    <t>2019中央食品安全保障项目监测资金测算表</t>
  </si>
  <si>
    <t>用款单位</t>
  </si>
  <si>
    <t>项目具体内容</t>
  </si>
  <si>
    <t>资金用途</t>
  </si>
  <si>
    <t>资金测算</t>
  </si>
  <si>
    <t>化学污染物和有害因素监测</t>
  </si>
  <si>
    <t>购买监测样品、试剂、耗材，样品运送、资料印刷、专项设备维护、差旅、参加有关会议培训、劳务、专家咨询等支出。</t>
  </si>
  <si>
    <r>
      <t>潮州共</t>
    </r>
    <r>
      <rPr>
        <sz val="12"/>
        <color indexed="8"/>
        <rFont val="仿宋_GB2312"/>
        <family val="3"/>
      </rPr>
      <t>3</t>
    </r>
    <r>
      <rPr>
        <sz val="12"/>
        <color indexed="8"/>
        <rFont val="仿宋_GB2312"/>
        <family val="3"/>
      </rPr>
      <t>个监测点，按国家要求补助监测点测算（见备注2）每个监测点补助约3.12万元，包括完成监测工作的采样、检测及其他相关支出。</t>
    </r>
  </si>
  <si>
    <t>食源性疾病监测:病例监测</t>
  </si>
  <si>
    <t>食源性疾病病例监测，个案调查（电话访谈/入户），及监测任务所需监测任务所需的试剂耗材购置、工作宣传、人员培训、人员补助和差旅费等相关工作费用。</t>
  </si>
  <si>
    <t>完成食源性疾病监测个案调查与报告，按每例20元补助，约0.5万元；其余4.5万元用于完成监测任务所需的人员培训、工作宣传、人员补助和差旅费等相关工作费用。</t>
  </si>
  <si>
    <t>备注：1.按照财政部 国家卫生健康委的财社[2019]52号的要求，食品化学污染物和有害因素的监测任务覆盖全省121个县（市、区），食源性疾病的监测任务覆盖全省21个地市，食品放射性污染的监测任务覆盖全省已投入运行的核电站周围食品放射监测（由省职业病防治院统一管理监测）。
      2.根据《关于印发2019年国家食品安全风险监测计划的通知》（国卫食品发[2018]49号）、《关于印发卫生健康部门2019年食品污染、食品有害因素监测工作任务分配表的通知》（国卫办食品函[2019]52号）、《关于印发2019年广东省食品安全风险监测实施方案的通知》（粤卫[2019]18号）、《广东省卫生健康委办公室关于印发2019年食品安全风险监测任务表和工作手册的通知》（粤卫办函[2019]125号）、《广东省卫生健康委办公室关于印发2019年食品安全标准与监测评估项目实施方案的通知》（粤卫办函[2019]185号），为完成国家食品化学污染物和有害因素监测任务覆盖全省121个县（市、区）的要求，因国家已明确划分资金（25万元）给计划单列市深圳市（有6个监测点），需要剔除不列入此次分配测算资金范围；因东莞市和中山市行政区域无设置县（市、区），只设置街道和镇（相当于县区级），这些地区我省有监测点，故核算东莞市和中山市各1个监测点，其他地市有113个监测点，合计有115个监测点需要分配国家补助经费。测算补助标准过程：国家下达化学污染物和有害因素监测补助经费共384万元，减去国家已安排深圳的补助经费25万元，剩余359万元需要分配给115个监测点。115个监测点补助标准为约3.12万元（359万元/115个监测点）。考虑到东莞市和中山市实际情况（实际不只1个监测点的监测任务），就将其他113个监测点的补助总额都取整数，小数位的补助共10.56万元平均分配给东莞市和中山市，东莞和中山的分配补助经费是结合我省实际情况作了适当调整。
      3.为完成国家食源性疾病监测任务覆盖全省21个地市的要求，在《关于印发2019年广东省食品安全风险监测实施方案的通知》（粤卫[2019]18号）、《广东省卫生健康委办公室关于印发2019年食品安全风险监测任务表和工作手册的通知》（粤卫办函[2019]125号）、《广东省卫生健康委办公室关于印发2019年食品安全标准与监测评估项目实施方案的通知》（粤卫办函[2019]185号）的监测任务基础上，按照填平补齐的原则，对各地市监测机构的市疾控中心监测任务进行了调整，并按一定标准安排国家补助经费。</t>
  </si>
  <si>
    <t>附件2</t>
  </si>
  <si>
    <t>中央对地方专项转移支付区域绩效目标表</t>
  </si>
  <si>
    <t>(2019年度)</t>
  </si>
  <si>
    <t>专项名称</t>
  </si>
  <si>
    <t>基本公共卫生服务补助资金</t>
  </si>
  <si>
    <t>中央主管部门</t>
  </si>
  <si>
    <t>国家卫生健康委</t>
  </si>
  <si>
    <t>省级财政部门</t>
  </si>
  <si>
    <t>广东省财政厅</t>
  </si>
  <si>
    <t>省级主管部门</t>
  </si>
  <si>
    <t>广东省卫生健康委</t>
  </si>
  <si>
    <t>资金情况      （万元）</t>
  </si>
  <si>
    <t>年度金额</t>
  </si>
  <si>
    <t>其中：中央补助（不含深圳）</t>
  </si>
  <si>
    <t xml:space="preserve">其中：省级补助 </t>
  </si>
  <si>
    <t>其中：市县补助</t>
  </si>
  <si>
    <t>请各地级以上市汇总上报</t>
  </si>
  <si>
    <t>年度总体目标</t>
  </si>
  <si>
    <t>1.免费向城乡居民提供基本公共卫生服务。                                     2.开展对重大疾病及危害因素监测，有效控制疾病流行，为制定相关政策提供科学依据。助力国家脱贫攻坚，保持重点地方病防治措施全面落实，开展职业病监测，最大限度地保护放射工作人员、患者和公众的健康权益。同时推进妇幼卫生、健康素养促进、医养结合和老年健康服务、卫生应急、计划生育等方面工作。</t>
  </si>
  <si>
    <t>绩效指标</t>
  </si>
  <si>
    <t>一级指标</t>
  </si>
  <si>
    <t>二级指标</t>
  </si>
  <si>
    <t>三级指标</t>
  </si>
  <si>
    <t>指标值</t>
  </si>
  <si>
    <t>产出指标</t>
  </si>
  <si>
    <t>数量指标</t>
  </si>
  <si>
    <t>指标1：居民电子健康档案建档率</t>
  </si>
  <si>
    <r>
      <t>≥</t>
    </r>
    <r>
      <rPr>
        <sz val="11"/>
        <rFont val="宋体"/>
        <family val="0"/>
      </rPr>
      <t>80%</t>
    </r>
  </si>
  <si>
    <t>指标2：适龄儿童国家免疫规划疫苗接种率</t>
  </si>
  <si>
    <r>
      <t>≥90</t>
    </r>
    <r>
      <rPr>
        <sz val="11"/>
        <rFont val="宋体"/>
        <family val="0"/>
      </rPr>
      <t>%</t>
    </r>
  </si>
  <si>
    <t>指标3：0-6岁儿童健康管理率</t>
  </si>
  <si>
    <r>
      <t>≥</t>
    </r>
    <r>
      <rPr>
        <sz val="11"/>
        <rFont val="宋体"/>
        <family val="0"/>
      </rPr>
      <t>85%</t>
    </r>
  </si>
  <si>
    <t>指标4：新生儿访视率</t>
  </si>
  <si>
    <r>
      <t>≥70</t>
    </r>
    <r>
      <rPr>
        <sz val="11"/>
        <rFont val="宋体"/>
        <family val="0"/>
      </rPr>
      <t>%</t>
    </r>
  </si>
  <si>
    <t>指标5：早孕建册率</t>
  </si>
  <si>
    <r>
      <t>≥</t>
    </r>
    <r>
      <rPr>
        <sz val="11"/>
        <rFont val="宋体"/>
        <family val="0"/>
      </rPr>
      <t>80%</t>
    </r>
  </si>
  <si>
    <t>指标6：产后访视率</t>
  </si>
  <si>
    <t>指标7：老年人健康管理率</t>
  </si>
  <si>
    <r>
      <t>≥55</t>
    </r>
    <r>
      <rPr>
        <sz val="11"/>
        <rFont val="宋体"/>
        <family val="0"/>
      </rPr>
      <t>%</t>
    </r>
  </si>
  <si>
    <t>指标8：高血压患者管理人数</t>
  </si>
  <si>
    <t>428.82万人</t>
  </si>
  <si>
    <t>指标9：2型糖尿病患者管理人数</t>
  </si>
  <si>
    <t>141.16万人</t>
  </si>
  <si>
    <t>指标10：老年人中医药健康管理率</t>
  </si>
  <si>
    <r>
      <t>≥50</t>
    </r>
    <r>
      <rPr>
        <sz val="11"/>
        <rFont val="宋体"/>
        <family val="0"/>
      </rPr>
      <t>%</t>
    </r>
  </si>
  <si>
    <t>指标11：儿童中医药健康管理率</t>
  </si>
  <si>
    <t>指标12：重点职业病监测地市开展率</t>
  </si>
  <si>
    <r>
      <t>≥92</t>
    </r>
    <r>
      <rPr>
        <sz val="11"/>
        <rFont val="宋体"/>
        <family val="0"/>
      </rPr>
      <t>%</t>
    </r>
  </si>
  <si>
    <t>指标13：麻风病按规定随访到位率</t>
  </si>
  <si>
    <t>质量指标</t>
  </si>
  <si>
    <t>指标1：高血压患者规范管理率</t>
  </si>
  <si>
    <r>
      <t>≥40</t>
    </r>
    <r>
      <rPr>
        <sz val="11"/>
        <rFont val="宋体"/>
        <family val="0"/>
      </rPr>
      <t>%</t>
    </r>
  </si>
  <si>
    <t>指标2：2型糖尿病患者规范管理率</t>
  </si>
  <si>
    <t>指标3：严重精神障碍患者健康管理率</t>
  </si>
  <si>
    <t>指标4：肺结核患者管理率</t>
  </si>
  <si>
    <r>
      <t>≥9</t>
    </r>
    <r>
      <rPr>
        <sz val="11"/>
        <rFont val="宋体"/>
        <family val="0"/>
      </rPr>
      <t>0%</t>
    </r>
  </si>
  <si>
    <t>指标5：传染病和突发公共卫生事件报告率</t>
  </si>
  <si>
    <r>
      <t>≥95</t>
    </r>
    <r>
      <rPr>
        <sz val="11"/>
        <rFont val="宋体"/>
        <family val="0"/>
      </rPr>
      <t>%</t>
    </r>
  </si>
  <si>
    <t>指标6：职业健康核心指标主动监测率</t>
  </si>
  <si>
    <t>指标7：及时有效规范处置人间鼠疫疫情</t>
  </si>
  <si>
    <t>指标8：及时发现报告或有效处置人禽流感、SARS等突发急性传染病疫情</t>
  </si>
  <si>
    <t>指标9：乡镇开展疾控业务专业指导评价</t>
  </si>
  <si>
    <r>
      <t>乡镇覆盖</t>
    </r>
    <r>
      <rPr>
        <sz val="11"/>
        <rFont val="Arial"/>
        <family val="2"/>
      </rPr>
      <t>100%</t>
    </r>
  </si>
  <si>
    <t>指标10：麻风病可以线索报告率</t>
  </si>
  <si>
    <t>效益指标</t>
  </si>
  <si>
    <t>满意度指标</t>
  </si>
  <si>
    <t>指标1：服务对象综合知晓率</t>
  </si>
  <si>
    <r>
      <t>≥45</t>
    </r>
    <r>
      <rPr>
        <sz val="11"/>
        <rFont val="宋体"/>
        <family val="0"/>
      </rPr>
      <t>%</t>
    </r>
  </si>
  <si>
    <t>指标2：服务对象满意度</t>
  </si>
  <si>
    <t>指标3：基层医务人员满意度</t>
  </si>
  <si>
    <r>
      <t>≥6</t>
    </r>
    <r>
      <rPr>
        <sz val="11"/>
        <rFont val="宋体"/>
        <family val="0"/>
      </rPr>
      <t>0%</t>
    </r>
  </si>
  <si>
    <t>社会效益指标</t>
  </si>
  <si>
    <t>指标1：城乡居民公共卫生差距</t>
  </si>
  <si>
    <t>不断缩小</t>
  </si>
  <si>
    <t>指标2：居民健康水平提高</t>
  </si>
  <si>
    <t>中长期</t>
  </si>
  <si>
    <t>指标3：公共卫生均等化水平提高</t>
  </si>
  <si>
    <t>可持续影响   指标</t>
  </si>
  <si>
    <t>指标1：基本公共卫生服务水平</t>
  </si>
  <si>
    <t>不断提高</t>
  </si>
  <si>
    <t>附件3</t>
  </si>
  <si>
    <t>2019年度中央对地方专项转移支付区域绩效目标明细表</t>
  </si>
  <si>
    <t>计划生育转移支付资金</t>
  </si>
  <si>
    <t>资金情况     （万元）</t>
  </si>
  <si>
    <t>其中：中央补助 （不含深圳）</t>
  </si>
  <si>
    <t xml:space="preserve">其中：市县补助 </t>
  </si>
  <si>
    <t>农村部分计划生育家庭奖励扶助人数</t>
  </si>
  <si>
    <t>扶助独生子女伤残家庭人数</t>
  </si>
  <si>
    <t>扶助独生子女死亡家庭人数</t>
  </si>
  <si>
    <t>扶助计划生育手术并发症一级、二级、三级人数</t>
  </si>
  <si>
    <t>广州市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</si>
  <si>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</si>
  <si>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</si>
  <si>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</si>
  <si>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</si>
  <si>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</si>
  <si>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</si>
  <si>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</si>
  <si>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</si>
  <si>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</si>
  <si>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</si>
  <si>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</si>
  <si>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</si>
  <si>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</si>
  <si>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</si>
  <si>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</si>
  <si>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</si>
  <si>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揭阳市</t>
  </si>
  <si>
    <t>云浮市</t>
  </si>
  <si>
    <t>南澳县</t>
  </si>
  <si>
    <t>顺德区</t>
  </si>
  <si>
    <t>南雄市</t>
  </si>
  <si>
    <t>仁化县</t>
  </si>
  <si>
    <t>翁源县</t>
  </si>
  <si>
    <t>乳源县</t>
  </si>
  <si>
    <t>龙川县</t>
  </si>
  <si>
    <t>紫金县</t>
  </si>
  <si>
    <t>连平县</t>
  </si>
  <si>
    <t>兴宁市</t>
  </si>
  <si>
    <t>大埔县</t>
  </si>
  <si>
    <t>丰顺县</t>
  </si>
  <si>
    <t>五华县</t>
  </si>
  <si>
    <t>博罗县</t>
  </si>
  <si>
    <t>陆丰市</t>
  </si>
  <si>
    <t>陆河县</t>
  </si>
  <si>
    <t>海丰县</t>
  </si>
  <si>
    <t>阳春市</t>
  </si>
  <si>
    <t>雷州市</t>
  </si>
  <si>
    <t>廉江市</t>
  </si>
  <si>
    <t>徐闻县</t>
  </si>
  <si>
    <t>高州市</t>
  </si>
  <si>
    <t>化州市</t>
  </si>
  <si>
    <t>广宁县</t>
  </si>
  <si>
    <t>德庆县</t>
  </si>
  <si>
    <t>封开县</t>
  </si>
  <si>
    <t>怀集县</t>
  </si>
  <si>
    <t>英德市</t>
  </si>
  <si>
    <t>连山县</t>
  </si>
  <si>
    <t>连南县</t>
  </si>
  <si>
    <t>普宁市</t>
  </si>
  <si>
    <t>揭西县</t>
  </si>
  <si>
    <t>惠来县</t>
  </si>
  <si>
    <t>罗定市</t>
  </si>
  <si>
    <t>新兴县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</si>
</sst>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_ "/>
    <numFmt numFmtId="180" formatCode="0.000_ "/>
  </numFmts>
  <fonts count="64">
    <font>
      <sz val="11"/>
      <color indexed="8"/>
      <name val="宋体"/>
      <family val="0"/>
    </font>
    <font>
      <sz val="11"/>
      <name val="宋体"/>
      <family val="0"/>
    </font>
    <font>
      <sz val="14"/>
      <name val="宋体"/>
      <family val="0"/>
    </font>
    <font>
      <b/>
      <sz val="18"/>
      <name val="宋体"/>
      <family val="0"/>
    </font>
    <font>
      <b/>
      <sz val="11"/>
      <name val="宋体"/>
      <family val="0"/>
    </font>
    <font>
      <sz val="12"/>
      <name val="宋体"/>
      <family val="0"/>
    </font>
    <font>
      <sz val="11"/>
      <color indexed="8"/>
      <name val="等线"/>
      <family val="0"/>
    </font>
    <font>
      <b/>
      <sz val="20"/>
      <name val="宋体"/>
      <family val="0"/>
    </font>
    <font>
      <sz val="11"/>
      <name val="Arial"/>
      <family val="2"/>
    </font>
    <font>
      <sz val="12"/>
      <color indexed="8"/>
      <name val="宋体"/>
      <family val="0"/>
    </font>
    <font>
      <sz val="12"/>
      <color indexed="8"/>
      <name val="仿宋_GB2312"/>
      <family val="3"/>
    </font>
    <font>
      <b/>
      <sz val="18"/>
      <name val="仿宋_GB2312"/>
      <family val="3"/>
    </font>
    <font>
      <sz val="12"/>
      <name val="仿宋_GB2312"/>
      <family val="3"/>
    </font>
    <font>
      <b/>
      <sz val="12"/>
      <name val="仿宋_GB2312"/>
      <family val="3"/>
    </font>
    <font>
      <b/>
      <sz val="12"/>
      <color indexed="8"/>
      <name val="仿宋_GB2312"/>
      <family val="3"/>
    </font>
    <font>
      <sz val="18"/>
      <color indexed="8"/>
      <name val="仿宋_GB2312"/>
      <family val="3"/>
    </font>
    <font>
      <sz val="11"/>
      <name val="Times New Roman"/>
      <family val="1"/>
    </font>
    <font>
      <sz val="10"/>
      <name val="Times New Roman"/>
      <family val="1"/>
    </font>
    <font>
      <sz val="9"/>
      <name val="宋体"/>
      <family val="0"/>
    </font>
    <font>
      <b/>
      <sz val="11"/>
      <name val="Times New Roman"/>
      <family val="1"/>
    </font>
    <font>
      <b/>
      <sz val="18"/>
      <color indexed="8"/>
      <name val="仿宋_GB2312"/>
      <family val="3"/>
    </font>
    <font>
      <sz val="9"/>
      <color indexed="10"/>
      <name val="宋体"/>
      <family val="0"/>
    </font>
    <font>
      <sz val="9"/>
      <color indexed="8"/>
      <name val="宋体"/>
      <family val="0"/>
    </font>
    <font>
      <b/>
      <sz val="12"/>
      <name val="宋体"/>
      <family val="0"/>
    </font>
    <font>
      <sz val="20"/>
      <color indexed="8"/>
      <name val="宋体"/>
      <family val="0"/>
    </font>
    <font>
      <b/>
      <sz val="10"/>
      <color indexed="8"/>
      <name val="宋体"/>
      <family val="0"/>
    </font>
    <font>
      <b/>
      <sz val="10"/>
      <name val="宋体"/>
      <family val="0"/>
    </font>
    <font>
      <sz val="10"/>
      <name val="宋体"/>
      <family val="0"/>
    </font>
    <font>
      <sz val="10"/>
      <color indexed="8"/>
      <name val="宋体"/>
      <family val="0"/>
    </font>
    <font>
      <b/>
      <sz val="11"/>
      <color indexed="8"/>
      <name val="宋体"/>
      <family val="0"/>
    </font>
    <font>
      <b/>
      <sz val="8"/>
      <name val="宋体"/>
      <family val="0"/>
    </font>
    <font>
      <b/>
      <sz val="16"/>
      <color indexed="8"/>
      <name val="宋体"/>
      <family val="0"/>
    </font>
    <font>
      <b/>
      <sz val="14"/>
      <color indexed="8"/>
      <name val="宋体"/>
      <family val="0"/>
    </font>
    <font>
      <sz val="12"/>
      <color indexed="53"/>
      <name val="仿宋_GB2312"/>
      <family val="3"/>
    </font>
    <font>
      <sz val="12"/>
      <name val="Times New Roman"/>
      <family val="1"/>
    </font>
    <font>
      <sz val="11"/>
      <color indexed="9"/>
      <name val="宋体"/>
      <family val="0"/>
    </font>
    <font>
      <b/>
      <sz val="11"/>
      <color indexed="54"/>
      <name val="宋体"/>
      <family val="0"/>
    </font>
    <font>
      <sz val="11"/>
      <color indexed="20"/>
      <name val="宋体"/>
      <family val="0"/>
    </font>
    <font>
      <sz val="10"/>
      <name val="Arial"/>
      <family val="2"/>
    </font>
    <font>
      <b/>
      <sz val="11"/>
      <color indexed="52"/>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60"/>
      <name val="宋体"/>
      <family val="0"/>
    </font>
    <font>
      <b/>
      <sz val="15"/>
      <color indexed="54"/>
      <name val="宋体"/>
      <family val="0"/>
    </font>
    <font>
      <sz val="11"/>
      <color indexed="52"/>
      <name val="宋体"/>
      <family val="0"/>
    </font>
    <font>
      <b/>
      <sz val="11"/>
      <color indexed="63"/>
      <name val="宋体"/>
      <family val="0"/>
    </font>
    <font>
      <b/>
      <sz val="9"/>
      <name val="宋体"/>
      <family val="0"/>
    </font>
    <font>
      <b/>
      <sz val="9"/>
      <name val="Tahoma"/>
      <family val="2"/>
    </font>
    <font>
      <sz val="9"/>
      <name val="Tahoma"/>
      <family val="2"/>
    </font>
    <font>
      <b/>
      <sz val="9"/>
      <color indexed="8"/>
      <name val="宋体"/>
      <family val="0"/>
    </font>
    <font>
      <sz val="9"/>
      <color indexed="8"/>
      <name val="Tahoma"/>
      <family val="2"/>
    </font>
    <font>
      <sz val="14"/>
      <name val="Calibri Light"/>
      <family val="0"/>
    </font>
    <font>
      <b/>
      <sz val="18"/>
      <name val="Calibri Light"/>
      <family val="0"/>
    </font>
    <font>
      <sz val="11"/>
      <name val="Calibri Light"/>
      <family val="0"/>
    </font>
    <font>
      <b/>
      <sz val="11"/>
      <name val="Calibri Light"/>
      <family val="0"/>
    </font>
    <font>
      <sz val="12"/>
      <name val="Calibri Light"/>
      <family val="0"/>
    </font>
    <font>
      <b/>
      <sz val="20"/>
      <name val="Calibri Light"/>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style="thin"/>
      <top/>
      <bottom/>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pplyProtection="0">
      <alignment vertical="center"/>
    </xf>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5" fillId="3" borderId="0" applyNumberFormat="0" applyBorder="0" applyAlignment="0" applyProtection="0"/>
    <xf numFmtId="0" fontId="3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0" fillId="0" borderId="3" applyNumberFormat="0" applyFill="0" applyAlignment="0" applyProtection="0"/>
    <xf numFmtId="0" fontId="43" fillId="0" borderId="3" applyNumberFormat="0" applyFill="0" applyAlignment="0" applyProtection="0"/>
    <xf numFmtId="0" fontId="35" fillId="7" borderId="0" applyNumberFormat="0" applyBorder="0" applyAlignment="0" applyProtection="0"/>
    <xf numFmtId="0" fontId="36" fillId="0" borderId="4" applyNumberFormat="0" applyFill="0" applyAlignment="0" applyProtection="0"/>
    <xf numFmtId="0" fontId="35" fillId="8" borderId="0" applyNumberFormat="0" applyBorder="0" applyAlignment="0" applyProtection="0"/>
    <xf numFmtId="0" fontId="52" fillId="4" borderId="5" applyNumberFormat="0" applyAlignment="0" applyProtection="0"/>
    <xf numFmtId="0" fontId="39" fillId="4" borderId="1" applyNumberFormat="0" applyAlignment="0" applyProtection="0"/>
    <xf numFmtId="0" fontId="42" fillId="9" borderId="6" applyNumberFormat="0" applyAlignment="0" applyProtection="0"/>
    <xf numFmtId="0" fontId="0" fillId="10" borderId="0" applyNumberFormat="0" applyBorder="0" applyAlignment="0" applyProtection="0"/>
    <xf numFmtId="0" fontId="35" fillId="11" borderId="0" applyNumberFormat="0" applyBorder="0" applyAlignment="0" applyProtection="0"/>
    <xf numFmtId="0" fontId="51" fillId="0" borderId="7" applyNumberFormat="0" applyFill="0" applyAlignment="0" applyProtection="0"/>
    <xf numFmtId="0" fontId="29" fillId="0" borderId="8" applyNumberFormat="0" applyFill="0" applyAlignment="0" applyProtection="0"/>
    <xf numFmtId="0" fontId="41" fillId="10" borderId="0" applyNumberFormat="0" applyBorder="0" applyAlignment="0" applyProtection="0"/>
    <xf numFmtId="0" fontId="49" fillId="8" borderId="0" applyNumberFormat="0" applyBorder="0" applyAlignment="0" applyProtection="0"/>
    <xf numFmtId="0" fontId="0" fillId="0" borderId="0" applyProtection="0">
      <alignment vertical="center"/>
    </xf>
    <xf numFmtId="0" fontId="0"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5"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0" fillId="8" borderId="0" applyNumberFormat="0" applyBorder="0" applyAlignment="0" applyProtection="0"/>
    <xf numFmtId="0" fontId="0" fillId="0" borderId="0" applyProtection="0">
      <alignment vertical="center"/>
    </xf>
    <xf numFmtId="0" fontId="35" fillId="17" borderId="0" applyNumberFormat="0" applyBorder="0" applyAlignment="0" applyProtection="0"/>
    <xf numFmtId="0" fontId="38" fillId="0" borderId="0" applyNumberFormat="0" applyFill="0" applyBorder="0" applyAlignment="0" applyProtection="0"/>
    <xf numFmtId="0" fontId="0" fillId="0" borderId="0">
      <alignment/>
      <protection/>
    </xf>
    <xf numFmtId="0" fontId="5" fillId="0" borderId="0">
      <alignment/>
      <protection/>
    </xf>
    <xf numFmtId="0" fontId="5" fillId="0" borderId="0">
      <alignment vertical="center"/>
      <protection/>
    </xf>
    <xf numFmtId="0" fontId="0" fillId="0" borderId="0" applyProtection="0">
      <alignment vertical="center"/>
    </xf>
    <xf numFmtId="0" fontId="5" fillId="0" borderId="0">
      <alignment/>
      <protection/>
    </xf>
  </cellStyleXfs>
  <cellXfs count="350">
    <xf numFmtId="0" fontId="0" fillId="0" borderId="0" xfId="0" applyAlignment="1">
      <alignment vertical="center"/>
    </xf>
    <xf numFmtId="0" fontId="58" fillId="0" borderId="0" xfId="0" applyFont="1" applyFill="1" applyAlignment="1">
      <alignment horizontal="center" vertical="center"/>
    </xf>
    <xf numFmtId="0" fontId="58" fillId="0" borderId="0" xfId="0" applyFont="1" applyFill="1" applyAlignment="1">
      <alignment horizontal="left" vertical="center"/>
    </xf>
    <xf numFmtId="0" fontId="59" fillId="0" borderId="0" xfId="0" applyFont="1" applyFill="1" applyAlignment="1">
      <alignment horizontal="center" vertical="center"/>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0" xfId="0" applyFont="1" applyFill="1" applyBorder="1" applyAlignment="1">
      <alignment vertical="center"/>
    </xf>
    <xf numFmtId="0" fontId="60" fillId="0" borderId="9" xfId="0" applyFont="1" applyFill="1" applyBorder="1" applyAlignment="1">
      <alignment horizontal="center" vertical="center"/>
    </xf>
    <xf numFmtId="0" fontId="60" fillId="0" borderId="0" xfId="0" applyFont="1" applyFill="1" applyBorder="1" applyAlignment="1">
      <alignment horizontal="center" vertical="center"/>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8" fillId="0" borderId="0" xfId="0" applyFont="1" applyFill="1" applyAlignment="1">
      <alignment vertical="center"/>
    </xf>
    <xf numFmtId="0" fontId="60" fillId="0" borderId="0" xfId="0" applyFont="1" applyFill="1" applyAlignment="1">
      <alignment vertical="center"/>
    </xf>
    <xf numFmtId="0" fontId="60" fillId="0" borderId="0" xfId="0" applyFont="1" applyFill="1" applyAlignment="1">
      <alignment horizontal="center" vertical="center"/>
    </xf>
    <xf numFmtId="0" fontId="6" fillId="0" borderId="0" xfId="0" applyFont="1" applyFill="1" applyAlignment="1">
      <alignment/>
    </xf>
    <xf numFmtId="0" fontId="63" fillId="0" borderId="0" xfId="0" applyFont="1" applyFill="1" applyAlignment="1">
      <alignment horizontal="center" vertical="center"/>
    </xf>
    <xf numFmtId="0" fontId="62" fillId="0" borderId="0" xfId="0" applyFont="1" applyFill="1" applyAlignment="1">
      <alignment horizontal="center" vertical="center"/>
    </xf>
    <xf numFmtId="0" fontId="60" fillId="0" borderId="13"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9" xfId="0" applyFont="1" applyFill="1" applyBorder="1" applyAlignment="1">
      <alignment vertical="center"/>
    </xf>
    <xf numFmtId="0" fontId="60" fillId="0" borderId="12" xfId="0" applyFont="1" applyFill="1" applyBorder="1" applyAlignment="1">
      <alignment horizontal="center" vertical="center" wrapText="1"/>
    </xf>
    <xf numFmtId="0" fontId="60" fillId="0" borderId="14"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3"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textRotation="255"/>
    </xf>
    <xf numFmtId="0" fontId="60" fillId="0" borderId="15" xfId="0" applyFont="1" applyFill="1" applyBorder="1" applyAlignment="1">
      <alignment horizontal="center" vertical="center"/>
    </xf>
    <xf numFmtId="0" fontId="60" fillId="0" borderId="11" xfId="0" applyFont="1" applyFill="1" applyBorder="1" applyAlignment="1">
      <alignment horizontal="left" vertical="center"/>
    </xf>
    <xf numFmtId="0" fontId="60" fillId="0" borderId="12" xfId="0" applyFont="1" applyFill="1" applyBorder="1" applyAlignment="1">
      <alignment horizontal="left" vertical="center"/>
    </xf>
    <xf numFmtId="9" fontId="8" fillId="0" borderId="10" xfId="0" applyNumberFormat="1" applyFont="1" applyFill="1" applyBorder="1" applyAlignment="1">
      <alignment horizontal="left" vertical="center"/>
    </xf>
    <xf numFmtId="9" fontId="60" fillId="0" borderId="12" xfId="0" applyNumberFormat="1" applyFont="1" applyFill="1" applyBorder="1" applyAlignment="1">
      <alignment horizontal="left" vertical="center"/>
    </xf>
    <xf numFmtId="0" fontId="60" fillId="0" borderId="11" xfId="0" applyFont="1" applyFill="1" applyBorder="1" applyAlignment="1">
      <alignment horizontal="left" vertical="center" wrapText="1"/>
    </xf>
    <xf numFmtId="9" fontId="60" fillId="0" borderId="10" xfId="0" applyNumberFormat="1" applyFont="1" applyFill="1" applyBorder="1" applyAlignment="1">
      <alignment horizontal="left" vertical="center"/>
    </xf>
    <xf numFmtId="0" fontId="60" fillId="0" borderId="12" xfId="0" applyFont="1" applyFill="1" applyBorder="1" applyAlignment="1">
      <alignment horizontal="left" vertical="center" wrapText="1"/>
    </xf>
    <xf numFmtId="0" fontId="6" fillId="0" borderId="0" xfId="0" applyFont="1" applyFill="1" applyAlignment="1">
      <alignment horizontal="left" wrapText="1"/>
    </xf>
    <xf numFmtId="0" fontId="60" fillId="0" borderId="9" xfId="0" applyFont="1" applyFill="1" applyBorder="1" applyAlignment="1">
      <alignment horizontal="left" vertical="center"/>
    </xf>
    <xf numFmtId="0" fontId="60" fillId="0" borderId="16"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9" fontId="1" fillId="0" borderId="10" xfId="0" applyNumberFormat="1" applyFont="1" applyFill="1" applyBorder="1" applyAlignment="1">
      <alignment horizontal="left" vertical="center" wrapText="1"/>
    </xf>
    <xf numFmtId="9" fontId="60" fillId="0" borderId="12" xfId="0" applyNumberFormat="1" applyFont="1" applyFill="1" applyBorder="1" applyAlignment="1">
      <alignment horizontal="left" vertical="center" wrapText="1"/>
    </xf>
    <xf numFmtId="0" fontId="60" fillId="0" borderId="21" xfId="0" applyFont="1" applyFill="1" applyBorder="1" applyAlignment="1">
      <alignment horizontal="center" vertical="center"/>
    </xf>
    <xf numFmtId="9" fontId="1" fillId="0" borderId="10" xfId="0" applyNumberFormat="1" applyFont="1" applyFill="1" applyBorder="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NumberFormat="1" applyFont="1" applyFill="1" applyBorder="1" applyAlignment="1" applyProtection="1">
      <alignment vertical="center" wrapText="1"/>
      <protection/>
    </xf>
    <xf numFmtId="176" fontId="9" fillId="0" borderId="0" xfId="0" applyNumberFormat="1" applyFont="1" applyFill="1" applyBorder="1" applyAlignment="1" applyProtection="1">
      <alignment vertical="center" wrapText="1"/>
      <protection/>
    </xf>
    <xf numFmtId="176" fontId="9"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176"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76"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right" vertical="center"/>
      <protection/>
    </xf>
    <xf numFmtId="0" fontId="13" fillId="0" borderId="9"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0" fillId="0" borderId="9" xfId="70" applyFont="1" applyFill="1" applyBorder="1" applyAlignment="1" applyProtection="1">
      <alignment horizontal="center" vertical="center" wrapText="1"/>
      <protection/>
    </xf>
    <xf numFmtId="0" fontId="10" fillId="0" borderId="9" xfId="70"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12" fillId="0" borderId="1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wrapText="1"/>
      <protection/>
    </xf>
    <xf numFmtId="0" fontId="15" fillId="0" borderId="0" xfId="0" applyFont="1" applyAlignment="1">
      <alignment vertical="center"/>
    </xf>
    <xf numFmtId="0" fontId="10" fillId="0" borderId="0" xfId="0" applyFont="1" applyAlignment="1">
      <alignment horizontal="center" vertical="center"/>
    </xf>
    <xf numFmtId="176"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176" fontId="0" fillId="0" borderId="0" xfId="0" applyNumberFormat="1" applyFont="1" applyFill="1" applyBorder="1" applyAlignment="1" applyProtection="1">
      <alignment vertical="center"/>
      <protection/>
    </xf>
    <xf numFmtId="0" fontId="14" fillId="0" borderId="9" xfId="0" applyNumberFormat="1" applyFont="1" applyFill="1" applyBorder="1" applyAlignment="1" applyProtection="1">
      <alignment horizontal="center" vertical="center"/>
      <protection/>
    </xf>
    <xf numFmtId="43" fontId="10" fillId="0" borderId="9" xfId="0" applyNumberFormat="1" applyFont="1" applyFill="1" applyBorder="1" applyAlignment="1" applyProtection="1">
      <alignment horizontal="center" vertical="center"/>
      <protection/>
    </xf>
    <xf numFmtId="43" fontId="14" fillId="0" borderId="9" xfId="23" applyFont="1" applyFill="1" applyBorder="1" applyAlignment="1" applyProtection="1">
      <alignment horizontal="center" vertical="center"/>
      <protection/>
    </xf>
    <xf numFmtId="43" fontId="10" fillId="0" borderId="9" xfId="23" applyFont="1" applyFill="1" applyBorder="1" applyAlignment="1" applyProtection="1">
      <alignment horizontal="center" vertical="center"/>
      <protection/>
    </xf>
    <xf numFmtId="0" fontId="1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177" fontId="16" fillId="0" borderId="0" xfId="0" applyNumberFormat="1" applyFont="1" applyFill="1" applyBorder="1" applyAlignment="1" applyProtection="1">
      <alignment vertical="center"/>
      <protection/>
    </xf>
    <xf numFmtId="178"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vertical="center"/>
      <protection/>
    </xf>
    <xf numFmtId="178"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177" fontId="16" fillId="0" borderId="0" xfId="0" applyNumberFormat="1" applyFont="1" applyFill="1" applyBorder="1" applyAlignment="1" applyProtection="1">
      <alignment horizontal="center" vertical="center"/>
      <protection/>
    </xf>
    <xf numFmtId="176"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176" fontId="1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NumberFormat="1" applyFont="1" applyFill="1" applyBorder="1" applyAlignment="1" applyProtection="1">
      <alignment horizontal="left" vertical="center"/>
      <protection/>
    </xf>
    <xf numFmtId="177"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center"/>
      <protection/>
    </xf>
    <xf numFmtId="177" fontId="13" fillId="0" borderId="0"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protection/>
    </xf>
    <xf numFmtId="0" fontId="13" fillId="0" borderId="25" xfId="0" applyNumberFormat="1" applyFont="1" applyFill="1" applyBorder="1" applyAlignment="1" applyProtection="1">
      <alignment horizontal="center" vertical="center"/>
      <protection/>
    </xf>
    <xf numFmtId="179" fontId="13" fillId="0" borderId="9" xfId="0" applyNumberFormat="1" applyFont="1" applyFill="1" applyBorder="1" applyAlignment="1" applyProtection="1">
      <alignment horizontal="center" vertical="center" wrapText="1"/>
      <protection/>
    </xf>
    <xf numFmtId="177" fontId="13" fillId="0" borderId="9" xfId="0" applyNumberFormat="1" applyFont="1" applyFill="1" applyBorder="1" applyAlignment="1" applyProtection="1">
      <alignment horizontal="center" vertical="center" wrapText="1"/>
      <protection/>
    </xf>
    <xf numFmtId="178" fontId="13" fillId="0" borderId="9" xfId="0" applyNumberFormat="1" applyFont="1" applyFill="1" applyBorder="1" applyAlignment="1" applyProtection="1">
      <alignment horizontal="center" vertical="center" wrapText="1"/>
      <protection/>
    </xf>
    <xf numFmtId="176" fontId="13" fillId="0" borderId="9" xfId="0" applyNumberFormat="1" applyFont="1" applyFill="1" applyBorder="1" applyAlignment="1" applyProtection="1">
      <alignment horizontal="center" vertical="center" wrapText="1"/>
      <protection/>
    </xf>
    <xf numFmtId="0" fontId="13" fillId="2" borderId="9" xfId="68" applyNumberFormat="1" applyFont="1" applyFill="1" applyBorder="1" applyAlignment="1">
      <alignment horizontal="center" vertical="center" wrapText="1"/>
      <protection/>
    </xf>
    <xf numFmtId="176" fontId="13" fillId="2" borderId="9" xfId="68" applyNumberFormat="1" applyFont="1" applyFill="1" applyBorder="1" applyAlignment="1">
      <alignment horizontal="center" vertical="center"/>
      <protection/>
    </xf>
    <xf numFmtId="179" fontId="13" fillId="2" borderId="9" xfId="68" applyNumberFormat="1" applyFont="1" applyFill="1" applyBorder="1" applyAlignment="1">
      <alignment horizontal="center" vertical="center" wrapText="1"/>
      <protection/>
    </xf>
    <xf numFmtId="177" fontId="13" fillId="2" borderId="9" xfId="68" applyNumberFormat="1" applyFont="1" applyFill="1" applyBorder="1" applyAlignment="1">
      <alignment horizontal="center" vertical="center" wrapText="1"/>
      <protection/>
    </xf>
    <xf numFmtId="178" fontId="13" fillId="2" borderId="9" xfId="68" applyNumberFormat="1" applyFont="1" applyFill="1" applyBorder="1" applyAlignment="1">
      <alignment horizontal="center" vertical="center" wrapText="1"/>
      <protection/>
    </xf>
    <xf numFmtId="0" fontId="12" fillId="2" borderId="9" xfId="68" applyFont="1" applyFill="1" applyBorder="1" applyAlignment="1">
      <alignment vertical="center"/>
      <protection/>
    </xf>
    <xf numFmtId="0" fontId="12" fillId="2" borderId="9" xfId="68" applyNumberFormat="1" applyFont="1" applyFill="1" applyBorder="1" applyAlignment="1">
      <alignment horizontal="center" vertical="center" wrapText="1"/>
      <protection/>
    </xf>
    <xf numFmtId="179" fontId="12" fillId="2" borderId="9" xfId="68" applyNumberFormat="1" applyFont="1" applyFill="1" applyBorder="1" applyAlignment="1">
      <alignment horizontal="center" vertical="center" wrapText="1"/>
      <protection/>
    </xf>
    <xf numFmtId="177" fontId="12" fillId="2" borderId="9" xfId="68" applyNumberFormat="1" applyFont="1" applyFill="1" applyBorder="1" applyAlignment="1">
      <alignment horizontal="center" vertical="center" wrapText="1"/>
      <protection/>
    </xf>
    <xf numFmtId="178" fontId="12" fillId="2" borderId="9" xfId="68" applyNumberFormat="1" applyFont="1" applyFill="1" applyBorder="1" applyAlignment="1">
      <alignment horizontal="center" vertical="center" wrapText="1"/>
      <protection/>
    </xf>
    <xf numFmtId="0" fontId="12" fillId="2" borderId="23" xfId="68" applyNumberFormat="1" applyFont="1" applyFill="1" applyBorder="1" applyAlignment="1">
      <alignment vertical="center" wrapText="1"/>
      <protection/>
    </xf>
    <xf numFmtId="177" fontId="12" fillId="0" borderId="0" xfId="0" applyNumberFormat="1" applyFont="1" applyFill="1" applyBorder="1" applyAlignment="1" applyProtection="1">
      <alignment vertical="center"/>
      <protection/>
    </xf>
    <xf numFmtId="178" fontId="12" fillId="0" borderId="0" xfId="0" applyNumberFormat="1" applyFont="1" applyFill="1" applyBorder="1" applyAlignment="1" applyProtection="1">
      <alignment vertical="center"/>
      <protection/>
    </xf>
    <xf numFmtId="179" fontId="13" fillId="0" borderId="9" xfId="0" applyNumberFormat="1" applyFont="1" applyFill="1" applyBorder="1" applyAlignment="1" applyProtection="1">
      <alignment horizontal="center" vertical="center"/>
      <protection/>
    </xf>
    <xf numFmtId="0" fontId="12" fillId="2" borderId="9" xfId="68" applyFont="1" applyFill="1" applyBorder="1" applyAlignment="1">
      <alignment horizontal="center" vertical="center"/>
      <protection/>
    </xf>
    <xf numFmtId="177" fontId="12" fillId="2" borderId="9" xfId="68" applyNumberFormat="1" applyFont="1" applyFill="1" applyBorder="1" applyAlignment="1">
      <alignment horizontal="center" vertical="center"/>
      <protection/>
    </xf>
    <xf numFmtId="178" fontId="12" fillId="2" borderId="9" xfId="68" applyNumberFormat="1" applyFont="1" applyFill="1" applyBorder="1" applyAlignment="1">
      <alignment horizontal="center" vertical="center"/>
      <protection/>
    </xf>
    <xf numFmtId="176" fontId="12" fillId="2" borderId="9" xfId="68" applyNumberFormat="1" applyFont="1" applyFill="1" applyBorder="1" applyAlignment="1">
      <alignment horizontal="center" vertical="center"/>
      <protection/>
    </xf>
    <xf numFmtId="178"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177" fontId="12" fillId="0" borderId="0" xfId="0" applyNumberFormat="1" applyFont="1" applyFill="1" applyBorder="1" applyAlignment="1" applyProtection="1">
      <alignment horizontal="right" vertical="center"/>
      <protection/>
    </xf>
    <xf numFmtId="0" fontId="13" fillId="0" borderId="26" xfId="0" applyNumberFormat="1" applyFont="1" applyFill="1" applyBorder="1" applyAlignment="1" applyProtection="1">
      <alignment horizontal="center" vertical="center"/>
      <protection/>
    </xf>
    <xf numFmtId="0" fontId="14" fillId="0" borderId="22" xfId="16" applyNumberFormat="1" applyFont="1" applyFill="1" applyBorder="1" applyAlignment="1">
      <alignment horizontal="center" vertical="center" wrapText="1"/>
    </xf>
    <xf numFmtId="0" fontId="14" fillId="0" borderId="23" xfId="16" applyNumberFormat="1" applyFont="1" applyFill="1" applyBorder="1" applyAlignment="1">
      <alignment horizontal="center" vertical="center" wrapText="1"/>
    </xf>
    <xf numFmtId="0" fontId="14" fillId="0" borderId="26" xfId="16" applyNumberFormat="1" applyFont="1" applyFill="1" applyBorder="1" applyAlignment="1">
      <alignment horizontal="center" vertical="center" wrapText="1"/>
    </xf>
    <xf numFmtId="0" fontId="13" fillId="0" borderId="27" xfId="0" applyNumberFormat="1" applyFont="1" applyFill="1" applyBorder="1" applyAlignment="1" applyProtection="1">
      <alignment horizontal="center" vertical="center"/>
      <protection/>
    </xf>
    <xf numFmtId="0" fontId="14" fillId="0" borderId="24" xfId="16" applyNumberFormat="1" applyFont="1" applyFill="1" applyBorder="1" applyAlignment="1">
      <alignment horizontal="center" vertical="center" wrapText="1"/>
    </xf>
    <xf numFmtId="0" fontId="14" fillId="0" borderId="25" xfId="16" applyNumberFormat="1" applyFont="1" applyFill="1" applyBorder="1" applyAlignment="1">
      <alignment horizontal="center" vertical="center" wrapText="1"/>
    </xf>
    <xf numFmtId="0" fontId="14" fillId="0" borderId="27" xfId="16" applyNumberFormat="1" applyFont="1" applyFill="1" applyBorder="1" applyAlignment="1">
      <alignment horizontal="center" vertical="center" wrapText="1"/>
    </xf>
    <xf numFmtId="176" fontId="14" fillId="0" borderId="9" xfId="16" applyNumberFormat="1" applyFont="1" applyFill="1" applyBorder="1" applyAlignment="1">
      <alignment horizontal="center" vertical="center"/>
    </xf>
    <xf numFmtId="0" fontId="14" fillId="0" borderId="13" xfId="16" applyNumberFormat="1" applyFont="1" applyFill="1" applyBorder="1" applyAlignment="1">
      <alignment horizontal="center" vertical="center" wrapText="1"/>
    </xf>
    <xf numFmtId="176" fontId="14" fillId="0" borderId="13" xfId="16" applyNumberFormat="1"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xf>
    <xf numFmtId="0" fontId="14" fillId="0" borderId="28" xfId="16" applyNumberFormat="1" applyFont="1" applyFill="1" applyBorder="1" applyAlignment="1">
      <alignment horizontal="center" vertical="center" wrapText="1"/>
    </xf>
    <xf numFmtId="176" fontId="14" fillId="0" borderId="28" xfId="16" applyNumberFormat="1" applyFont="1" applyFill="1" applyBorder="1" applyAlignment="1">
      <alignment horizontal="center" vertical="center" wrapText="1"/>
    </xf>
    <xf numFmtId="0" fontId="14" fillId="0" borderId="14" xfId="16" applyNumberFormat="1" applyFont="1" applyFill="1" applyBorder="1" applyAlignment="1">
      <alignment horizontal="center" vertical="center" wrapText="1"/>
    </xf>
    <xf numFmtId="176" fontId="14" fillId="0" borderId="14" xfId="16" applyNumberFormat="1" applyFont="1" applyFill="1" applyBorder="1" applyAlignment="1">
      <alignment horizontal="center" vertical="center" wrapText="1"/>
    </xf>
    <xf numFmtId="176" fontId="10" fillId="2" borderId="9" xfId="71" applyNumberFormat="1" applyFont="1" applyFill="1" applyBorder="1" applyAlignment="1">
      <alignment horizontal="center" vertical="center" wrapText="1"/>
    </xf>
    <xf numFmtId="0" fontId="10" fillId="2" borderId="9" xfId="71" applyNumberFormat="1" applyFont="1" applyFill="1" applyBorder="1" applyAlignment="1">
      <alignment horizontal="center" vertical="center" wrapText="1"/>
    </xf>
    <xf numFmtId="176" fontId="14" fillId="2" borderId="9" xfId="71" applyNumberFormat="1" applyFont="1" applyFill="1" applyBorder="1" applyAlignment="1">
      <alignment horizontal="center" vertical="center" wrapText="1"/>
    </xf>
    <xf numFmtId="0" fontId="14" fillId="2" borderId="9" xfId="71" applyNumberFormat="1" applyFont="1" applyFill="1" applyBorder="1" applyAlignment="1">
      <alignment horizontal="center" vertical="center" wrapText="1"/>
    </xf>
    <xf numFmtId="177" fontId="13" fillId="2" borderId="9" xfId="68" applyNumberFormat="1" applyFont="1" applyFill="1" applyBorder="1" applyAlignment="1">
      <alignment horizontal="center" vertical="center"/>
      <protection/>
    </xf>
    <xf numFmtId="177" fontId="12"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12" fillId="0" borderId="0" xfId="0" applyFont="1" applyAlignment="1">
      <alignment vertical="center"/>
    </xf>
    <xf numFmtId="178"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177" fontId="19" fillId="0" borderId="0" xfId="0" applyNumberFormat="1" applyFont="1" applyFill="1" applyBorder="1" applyAlignment="1" applyProtection="1">
      <alignment horizontal="center" vertical="center"/>
      <protection/>
    </xf>
    <xf numFmtId="0" fontId="5" fillId="0" borderId="0" xfId="68" applyNumberFormat="1" applyFont="1" applyFill="1" applyBorder="1" applyAlignment="1">
      <alignment horizontal="center" vertical="center"/>
      <protection/>
    </xf>
    <xf numFmtId="0" fontId="12" fillId="0" borderId="0" xfId="68" applyNumberFormat="1" applyFont="1" applyFill="1" applyBorder="1" applyAlignment="1">
      <alignment horizontal="center" vertical="center"/>
      <protection/>
    </xf>
    <xf numFmtId="0" fontId="13" fillId="0" borderId="0" xfId="68" applyNumberFormat="1" applyFont="1" applyFill="1" applyBorder="1" applyAlignment="1">
      <alignment horizontal="center" vertical="center"/>
      <protection/>
    </xf>
    <xf numFmtId="0" fontId="18" fillId="0" borderId="0" xfId="68" applyNumberFormat="1" applyFont="1" applyFill="1" applyBorder="1" applyAlignment="1">
      <alignment horizontal="center" vertical="center"/>
      <protection/>
    </xf>
    <xf numFmtId="177" fontId="18" fillId="0" borderId="0" xfId="68" applyNumberFormat="1" applyFont="1" applyFill="1" applyBorder="1" applyAlignment="1">
      <alignment horizontal="center" vertical="center"/>
      <protection/>
    </xf>
    <xf numFmtId="0" fontId="18" fillId="0" borderId="0" xfId="68" applyNumberFormat="1" applyFont="1" applyFill="1" applyBorder="1" applyAlignment="1">
      <alignment horizontal="center" vertical="center" wrapText="1"/>
      <protection/>
    </xf>
    <xf numFmtId="176" fontId="18" fillId="0" borderId="0" xfId="68" applyNumberFormat="1" applyFont="1" applyFill="1" applyBorder="1" applyAlignment="1">
      <alignment horizontal="center" vertical="center" wrapText="1"/>
      <protection/>
    </xf>
    <xf numFmtId="0" fontId="5" fillId="0" borderId="0" xfId="68" applyNumberFormat="1" applyFont="1" applyFill="1" applyBorder="1" applyAlignment="1">
      <alignment horizontal="left" vertical="center"/>
      <protection/>
    </xf>
    <xf numFmtId="0" fontId="20" fillId="0" borderId="0" xfId="71" applyNumberFormat="1" applyFont="1" applyFill="1" applyBorder="1" applyAlignment="1">
      <alignment horizontal="center" vertical="center" wrapText="1"/>
    </xf>
    <xf numFmtId="0" fontId="14" fillId="0" borderId="25" xfId="71" applyNumberFormat="1" applyFont="1" applyFill="1" applyBorder="1" applyAlignment="1">
      <alignment horizontal="center" vertical="center" wrapText="1"/>
    </xf>
    <xf numFmtId="0" fontId="14" fillId="0" borderId="28" xfId="71" applyNumberFormat="1" applyFont="1" applyFill="1" applyBorder="1" applyAlignment="1">
      <alignment horizontal="center" vertical="center"/>
    </xf>
    <xf numFmtId="177" fontId="14" fillId="0" borderId="28" xfId="71" applyNumberFormat="1" applyFont="1" applyFill="1" applyBorder="1" applyAlignment="1">
      <alignment horizontal="center" vertical="center"/>
    </xf>
    <xf numFmtId="0" fontId="14" fillId="0" borderId="28" xfId="71" applyNumberFormat="1" applyFont="1" applyFill="1" applyBorder="1" applyAlignment="1">
      <alignment horizontal="center" vertical="center" wrapText="1"/>
    </xf>
    <xf numFmtId="177" fontId="13" fillId="0" borderId="28" xfId="71" applyNumberFormat="1" applyFont="1" applyFill="1" applyBorder="1" applyAlignment="1">
      <alignment horizontal="center" vertical="center" wrapText="1"/>
    </xf>
    <xf numFmtId="177" fontId="14" fillId="0" borderId="28" xfId="71" applyNumberFormat="1" applyFont="1" applyFill="1" applyBorder="1" applyAlignment="1">
      <alignment horizontal="center" vertical="center" wrapText="1"/>
    </xf>
    <xf numFmtId="0" fontId="14" fillId="0" borderId="9" xfId="71" applyNumberFormat="1" applyFont="1" applyFill="1" applyBorder="1" applyAlignment="1">
      <alignment horizontal="center" vertical="center" wrapText="1"/>
    </xf>
    <xf numFmtId="177" fontId="14" fillId="0" borderId="9" xfId="71" applyNumberFormat="1" applyFont="1" applyFill="1" applyBorder="1" applyAlignment="1" applyProtection="1">
      <alignment horizontal="center" vertical="center" wrapText="1"/>
      <protection locked="0"/>
    </xf>
    <xf numFmtId="0" fontId="14" fillId="0" borderId="9" xfId="71" applyNumberFormat="1" applyFont="1" applyFill="1" applyBorder="1" applyAlignment="1" applyProtection="1">
      <alignment horizontal="center" vertical="center" wrapText="1"/>
      <protection locked="0"/>
    </xf>
    <xf numFmtId="177" fontId="14" fillId="0" borderId="9" xfId="71" applyNumberFormat="1" applyFont="1" applyFill="1" applyBorder="1" applyAlignment="1">
      <alignment horizontal="center" vertical="center" wrapText="1"/>
    </xf>
    <xf numFmtId="0" fontId="10" fillId="0" borderId="9" xfId="71" applyNumberFormat="1" applyFont="1" applyFill="1" applyBorder="1" applyAlignment="1">
      <alignment horizontal="center" vertical="center" wrapText="1"/>
    </xf>
    <xf numFmtId="177" fontId="10" fillId="0" borderId="9" xfId="71" applyNumberFormat="1" applyFont="1" applyFill="1" applyBorder="1" applyAlignment="1">
      <alignment horizontal="center" vertical="center" wrapText="1"/>
    </xf>
    <xf numFmtId="0" fontId="12" fillId="0" borderId="0" xfId="68" applyFont="1" applyFill="1" applyBorder="1" applyAlignment="1" applyProtection="1">
      <alignment horizontal="left" vertical="top" wrapText="1"/>
      <protection locked="0"/>
    </xf>
    <xf numFmtId="0" fontId="21" fillId="0" borderId="0" xfId="48" applyNumberFormat="1" applyFont="1" applyFill="1" applyBorder="1" applyAlignment="1">
      <alignment horizontal="center" vertical="center"/>
    </xf>
    <xf numFmtId="177" fontId="21" fillId="0" borderId="0" xfId="48" applyNumberFormat="1" applyFont="1" applyFill="1" applyBorder="1" applyAlignment="1">
      <alignment horizontal="center" vertical="center"/>
    </xf>
    <xf numFmtId="0" fontId="22" fillId="0" borderId="0" xfId="48" applyNumberFormat="1" applyFont="1" applyFill="1" applyBorder="1" applyAlignment="1">
      <alignment horizontal="center" vertical="center"/>
    </xf>
    <xf numFmtId="177" fontId="22" fillId="0" borderId="0" xfId="48" applyNumberFormat="1" applyFont="1" applyFill="1" applyBorder="1" applyAlignment="1">
      <alignment horizontal="center" vertical="center"/>
    </xf>
    <xf numFmtId="0" fontId="22" fillId="0" borderId="0" xfId="65" applyNumberFormat="1" applyFont="1" applyFill="1" applyBorder="1" applyAlignment="1">
      <alignment horizontal="center" vertical="center"/>
    </xf>
    <xf numFmtId="0" fontId="5" fillId="0" borderId="0" xfId="68" applyNumberFormat="1" applyFont="1" applyFill="1" applyBorder="1" applyAlignment="1">
      <alignment horizontal="center" vertical="center" wrapText="1"/>
      <protection/>
    </xf>
    <xf numFmtId="0" fontId="10" fillId="0" borderId="25" xfId="71" applyNumberFormat="1" applyFont="1" applyFill="1" applyBorder="1" applyAlignment="1">
      <alignment horizontal="right" vertical="center" wrapText="1"/>
    </xf>
    <xf numFmtId="0" fontId="12" fillId="0" borderId="0" xfId="68" applyNumberFormat="1" applyFont="1" applyFill="1" applyBorder="1" applyAlignment="1">
      <alignment horizontal="center" vertical="center" wrapText="1"/>
      <protection/>
    </xf>
    <xf numFmtId="0" fontId="13" fillId="0" borderId="14" xfId="71" applyNumberFormat="1" applyFont="1" applyFill="1" applyBorder="1" applyAlignment="1">
      <alignment horizontal="center" vertical="center" wrapText="1"/>
    </xf>
    <xf numFmtId="176" fontId="13" fillId="0" borderId="14" xfId="71" applyNumberFormat="1" applyFont="1" applyFill="1" applyBorder="1" applyAlignment="1">
      <alignment horizontal="center" vertical="center" wrapText="1"/>
    </xf>
    <xf numFmtId="0" fontId="13" fillId="0" borderId="14" xfId="68" applyNumberFormat="1" applyFont="1" applyFill="1" applyBorder="1" applyAlignment="1">
      <alignment horizontal="center" vertical="center" wrapText="1"/>
      <protection/>
    </xf>
    <xf numFmtId="0" fontId="13" fillId="0" borderId="9" xfId="71" applyNumberFormat="1" applyFont="1" applyFill="1" applyBorder="1" applyAlignment="1">
      <alignment horizontal="center" wrapText="1"/>
    </xf>
    <xf numFmtId="176" fontId="13" fillId="0" borderId="9" xfId="71" applyNumberFormat="1" applyFont="1" applyFill="1" applyBorder="1" applyAlignment="1">
      <alignment horizontal="center" wrapText="1"/>
    </xf>
    <xf numFmtId="0" fontId="13" fillId="0" borderId="9" xfId="68" applyNumberFormat="1" applyFont="1" applyFill="1" applyBorder="1" applyAlignment="1">
      <alignment horizontal="center" vertical="center" wrapText="1"/>
      <protection/>
    </xf>
    <xf numFmtId="176" fontId="13" fillId="0" borderId="9" xfId="68" applyNumberFormat="1" applyFont="1" applyFill="1" applyBorder="1" applyAlignment="1">
      <alignment horizontal="center" vertical="center" wrapText="1"/>
      <protection/>
    </xf>
    <xf numFmtId="0" fontId="13" fillId="0" borderId="0" xfId="68" applyNumberFormat="1" applyFont="1" applyFill="1" applyBorder="1" applyAlignment="1">
      <alignment horizontal="center" vertical="center" wrapText="1"/>
      <protection/>
    </xf>
    <xf numFmtId="0" fontId="12" fillId="0" borderId="9" xfId="71" applyNumberFormat="1" applyFont="1" applyFill="1" applyBorder="1" applyAlignment="1">
      <alignment horizontal="center" wrapText="1"/>
    </xf>
    <xf numFmtId="176" fontId="12" fillId="0" borderId="9" xfId="71" applyNumberFormat="1" applyFont="1" applyFill="1" applyBorder="1" applyAlignment="1">
      <alignment horizontal="center" wrapText="1"/>
    </xf>
    <xf numFmtId="0" fontId="12" fillId="0" borderId="9" xfId="68" applyNumberFormat="1" applyFont="1" applyFill="1" applyBorder="1" applyAlignment="1">
      <alignment horizontal="center" vertical="center" wrapText="1"/>
      <protection/>
    </xf>
    <xf numFmtId="176" fontId="12" fillId="0" borderId="9" xfId="68" applyNumberFormat="1" applyFont="1" applyFill="1" applyBorder="1" applyAlignment="1">
      <alignment horizontal="center" vertical="center" wrapText="1"/>
      <protection/>
    </xf>
    <xf numFmtId="0" fontId="23" fillId="0" borderId="0" xfId="0" applyFont="1" applyAlignment="1">
      <alignment vertical="center"/>
    </xf>
    <xf numFmtId="178" fontId="0"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center" vertical="center"/>
      <protection/>
    </xf>
    <xf numFmtId="176" fontId="20"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right" vertical="center"/>
      <protection/>
    </xf>
    <xf numFmtId="0" fontId="25" fillId="0" borderId="13" xfId="0" applyNumberFormat="1" applyFont="1" applyFill="1" applyBorder="1" applyAlignment="1" applyProtection="1">
      <alignment horizontal="center" vertical="center"/>
      <protection/>
    </xf>
    <xf numFmtId="176" fontId="26" fillId="0" borderId="13" xfId="67" applyNumberFormat="1" applyFont="1" applyFill="1" applyBorder="1" applyAlignment="1" applyProtection="1">
      <alignment horizontal="center" vertical="center" wrapText="1"/>
      <protection/>
    </xf>
    <xf numFmtId="0" fontId="25" fillId="0" borderId="9" xfId="0" applyNumberFormat="1" applyFont="1" applyFill="1" applyBorder="1" applyAlignment="1" applyProtection="1">
      <alignment horizontal="center" vertical="center"/>
      <protection/>
    </xf>
    <xf numFmtId="176" fontId="25" fillId="0" borderId="9" xfId="0" applyNumberFormat="1" applyFont="1" applyFill="1" applyBorder="1" applyAlignment="1" applyProtection="1">
      <alignment horizontal="center" vertical="center"/>
      <protection/>
    </xf>
    <xf numFmtId="0" fontId="26" fillId="0" borderId="28" xfId="0" applyNumberFormat="1" applyFont="1" applyFill="1" applyBorder="1" applyAlignment="1" applyProtection="1">
      <alignment horizontal="center" vertical="center"/>
      <protection/>
    </xf>
    <xf numFmtId="176" fontId="26" fillId="0" borderId="14" xfId="67" applyNumberFormat="1" applyFont="1" applyFill="1" applyBorder="1" applyAlignment="1" applyProtection="1">
      <alignment horizontal="center" vertical="center" wrapText="1"/>
      <protection/>
    </xf>
    <xf numFmtId="0" fontId="26" fillId="0" borderId="9" xfId="67" applyNumberFormat="1" applyFont="1" applyFill="1" applyBorder="1" applyAlignment="1" applyProtection="1">
      <alignment horizontal="center" vertical="center" wrapText="1"/>
      <protection/>
    </xf>
    <xf numFmtId="176" fontId="26" fillId="0" borderId="9" xfId="67" applyNumberFormat="1" applyFont="1" applyFill="1" applyBorder="1" applyAlignment="1" applyProtection="1">
      <alignment horizontal="center" vertical="center" wrapText="1"/>
      <protection/>
    </xf>
    <xf numFmtId="0" fontId="26" fillId="0" borderId="29" xfId="60" applyFont="1" applyFill="1" applyBorder="1" applyAlignment="1">
      <alignment horizontal="center" vertical="center" wrapText="1"/>
      <protection/>
    </xf>
    <xf numFmtId="176" fontId="26" fillId="0" borderId="15" xfId="60" applyNumberFormat="1" applyFont="1" applyFill="1" applyBorder="1" applyAlignment="1">
      <alignment horizontal="center" vertical="center" wrapText="1"/>
      <protection/>
    </xf>
    <xf numFmtId="0" fontId="25" fillId="0" borderId="14" xfId="0" applyNumberFormat="1" applyFont="1" applyFill="1" applyBorder="1" applyAlignment="1" applyProtection="1">
      <alignment horizontal="center" vertical="center"/>
      <protection/>
    </xf>
    <xf numFmtId="176" fontId="27" fillId="0" borderId="9" xfId="67" applyNumberFormat="1" applyFont="1" applyFill="1" applyBorder="1" applyAlignment="1" applyProtection="1">
      <alignment horizontal="center" vertical="center" wrapText="1"/>
      <protection/>
    </xf>
    <xf numFmtId="0" fontId="27" fillId="0" borderId="9" xfId="67" applyNumberFormat="1" applyFont="1" applyFill="1" applyBorder="1" applyAlignment="1" applyProtection="1">
      <alignment horizontal="center" vertical="center" wrapText="1"/>
      <protection/>
    </xf>
    <xf numFmtId="0" fontId="28" fillId="0" borderId="9" xfId="0" applyNumberFormat="1" applyFont="1" applyFill="1" applyBorder="1" applyAlignment="1" applyProtection="1">
      <alignment horizontal="center" vertical="center"/>
      <protection/>
    </xf>
    <xf numFmtId="176" fontId="26" fillId="0" borderId="9" xfId="60" applyNumberFormat="1" applyFont="1" applyFill="1" applyBorder="1" applyAlignment="1">
      <alignment horizontal="center" vertical="center"/>
      <protection/>
    </xf>
    <xf numFmtId="176" fontId="27" fillId="0" borderId="9" xfId="60" applyNumberFormat="1" applyFont="1" applyFill="1" applyBorder="1" applyAlignment="1">
      <alignment horizontal="center" vertical="center" wrapText="1"/>
      <protection/>
    </xf>
    <xf numFmtId="0" fontId="0" fillId="0" borderId="9" xfId="0" applyNumberFormat="1" applyFont="1" applyFill="1" applyBorder="1" applyAlignment="1" applyProtection="1">
      <alignment vertical="center"/>
      <protection/>
    </xf>
    <xf numFmtId="176" fontId="0" fillId="0" borderId="9" xfId="0" applyNumberFormat="1" applyFont="1" applyFill="1" applyBorder="1" applyAlignment="1" applyProtection="1">
      <alignment vertical="center"/>
      <protection/>
    </xf>
    <xf numFmtId="176" fontId="28" fillId="0" borderId="9"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1" fillId="0" borderId="0" xfId="0" applyFont="1" applyAlignment="1">
      <alignment vertical="center"/>
    </xf>
    <xf numFmtId="0" fontId="0" fillId="0" borderId="0"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18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vertical="center" wrapText="1"/>
      <protection/>
    </xf>
    <xf numFmtId="176" fontId="18" fillId="0" borderId="0" xfId="0" applyNumberFormat="1" applyFont="1" applyFill="1" applyBorder="1" applyAlignment="1" applyProtection="1">
      <alignment vertical="center" wrapText="1"/>
      <protection/>
    </xf>
    <xf numFmtId="178"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wrapText="1"/>
      <protection/>
    </xf>
    <xf numFmtId="178" fontId="30" fillId="0" borderId="9" xfId="70" applyNumberFormat="1" applyFont="1" applyFill="1" applyBorder="1" applyAlignment="1">
      <alignment horizontal="center" vertical="center" wrapText="1"/>
      <protection/>
    </xf>
    <xf numFmtId="176" fontId="30" fillId="0" borderId="9" xfId="70" applyNumberFormat="1" applyFont="1" applyFill="1" applyBorder="1" applyAlignment="1">
      <alignment horizontal="center" vertical="center" wrapText="1"/>
      <protection/>
    </xf>
    <xf numFmtId="178" fontId="30" fillId="0" borderId="9" xfId="0" applyNumberFormat="1" applyFont="1" applyFill="1" applyBorder="1" applyAlignment="1" applyProtection="1">
      <alignment horizontal="center" vertical="center" wrapText="1"/>
      <protection/>
    </xf>
    <xf numFmtId="176" fontId="30" fillId="0" borderId="9" xfId="0" applyNumberFormat="1" applyFont="1" applyFill="1" applyBorder="1" applyAlignment="1" applyProtection="1">
      <alignment horizontal="center" vertical="center" wrapText="1"/>
      <protection/>
    </xf>
    <xf numFmtId="176" fontId="30" fillId="0" borderId="13" xfId="70" applyNumberFormat="1" applyFont="1" applyFill="1" applyBorder="1" applyAlignment="1">
      <alignment horizontal="center" vertical="center" wrapText="1"/>
      <protection/>
    </xf>
    <xf numFmtId="176" fontId="30" fillId="0" borderId="14" xfId="70" applyNumberFormat="1" applyFont="1" applyFill="1" applyBorder="1" applyAlignment="1">
      <alignment horizontal="center" vertical="center" wrapText="1"/>
      <protection/>
    </xf>
    <xf numFmtId="177" fontId="1" fillId="0" borderId="9" xfId="70" applyNumberFormat="1" applyFont="1" applyFill="1" applyBorder="1" applyAlignment="1">
      <alignment horizontal="center" vertical="center" wrapText="1"/>
      <protection/>
    </xf>
    <xf numFmtId="176" fontId="1" fillId="0" borderId="9" xfId="72" applyNumberFormat="1" applyFont="1" applyFill="1" applyBorder="1" applyAlignment="1">
      <alignment horizontal="center" vertical="center" wrapText="1"/>
      <protection/>
    </xf>
    <xf numFmtId="178" fontId="1" fillId="0" borderId="9" xfId="0" applyNumberFormat="1" applyFont="1" applyFill="1" applyBorder="1" applyAlignment="1" applyProtection="1">
      <alignment horizontal="center" vertical="center"/>
      <protection/>
    </xf>
    <xf numFmtId="176" fontId="1" fillId="0" borderId="9" xfId="0" applyNumberFormat="1" applyFont="1" applyFill="1" applyBorder="1" applyAlignment="1" applyProtection="1">
      <alignment horizontal="center" vertical="center"/>
      <protection/>
    </xf>
    <xf numFmtId="178" fontId="1" fillId="0" borderId="0" xfId="69" applyNumberFormat="1" applyFont="1" applyFill="1" applyBorder="1" applyAlignment="1">
      <alignment horizontal="left" vertical="top" wrapText="1"/>
      <protection/>
    </xf>
    <xf numFmtId="176" fontId="1" fillId="0" borderId="0" xfId="69" applyNumberFormat="1" applyFont="1" applyFill="1" applyBorder="1" applyAlignment="1">
      <alignment horizontal="left" vertical="top" wrapText="1"/>
      <protection/>
    </xf>
    <xf numFmtId="178" fontId="1" fillId="0" borderId="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78" fontId="1" fillId="0" borderId="0" xfId="0" applyNumberFormat="1" applyFont="1" applyFill="1" applyBorder="1" applyAlignment="1" applyProtection="1">
      <alignment vertical="center" wrapText="1"/>
      <protection/>
    </xf>
    <xf numFmtId="176" fontId="1" fillId="0" borderId="0"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center" vertical="center"/>
      <protection/>
    </xf>
    <xf numFmtId="176" fontId="30" fillId="0" borderId="9" xfId="0" applyNumberFormat="1" applyFont="1" applyFill="1" applyBorder="1" applyAlignment="1" applyProtection="1">
      <alignment horizontal="center" vertical="center"/>
      <protection/>
    </xf>
    <xf numFmtId="178" fontId="30" fillId="0" borderId="9" xfId="70" applyNumberFormat="1" applyFont="1" applyFill="1" applyBorder="1" applyAlignment="1">
      <alignment vertical="center" wrapText="1"/>
      <protection/>
    </xf>
    <xf numFmtId="178" fontId="30" fillId="0" borderId="29" xfId="0" applyNumberFormat="1" applyFont="1" applyFill="1" applyBorder="1" applyAlignment="1" applyProtection="1">
      <alignment horizontal="center" vertical="center" wrapText="1"/>
      <protection/>
    </xf>
    <xf numFmtId="178" fontId="30" fillId="0" borderId="13" xfId="0" applyNumberFormat="1" applyFont="1" applyFill="1" applyBorder="1" applyAlignment="1" applyProtection="1">
      <alignment horizontal="center" vertical="center" wrapText="1"/>
      <protection/>
    </xf>
    <xf numFmtId="178" fontId="30" fillId="0" borderId="28" xfId="0" applyNumberFormat="1" applyFont="1" applyFill="1" applyBorder="1" applyAlignment="1" applyProtection="1">
      <alignment horizontal="center" vertical="center" wrapText="1"/>
      <protection/>
    </xf>
    <xf numFmtId="178" fontId="30" fillId="0" borderId="14" xfId="0" applyNumberFormat="1" applyFont="1" applyFill="1" applyBorder="1" applyAlignment="1" applyProtection="1">
      <alignment horizontal="center" vertical="center" wrapText="1"/>
      <protection/>
    </xf>
    <xf numFmtId="178" fontId="1" fillId="0" borderId="9" xfId="70" applyNumberFormat="1" applyFont="1" applyFill="1" applyBorder="1" applyAlignment="1">
      <alignment horizontal="center" vertical="center" wrapText="1"/>
      <protection/>
    </xf>
    <xf numFmtId="180" fontId="1" fillId="0" borderId="0" xfId="0" applyNumberFormat="1" applyFont="1" applyFill="1" applyBorder="1" applyAlignment="1" applyProtection="1">
      <alignment vertical="center" wrapText="1"/>
      <protection/>
    </xf>
    <xf numFmtId="180" fontId="11" fillId="0" borderId="0" xfId="0" applyNumberFormat="1" applyFont="1" applyFill="1" applyBorder="1" applyAlignment="1" applyProtection="1">
      <alignment horizontal="center" vertical="center" wrapText="1"/>
      <protection/>
    </xf>
    <xf numFmtId="180" fontId="18" fillId="0" borderId="0" xfId="0" applyNumberFormat="1" applyFont="1" applyFill="1" applyBorder="1" applyAlignment="1" applyProtection="1">
      <alignment horizontal="right" vertical="center" wrapText="1"/>
      <protection/>
    </xf>
    <xf numFmtId="178" fontId="30" fillId="0" borderId="30" xfId="0" applyNumberFormat="1" applyFont="1" applyFill="1" applyBorder="1" applyAlignment="1" applyProtection="1">
      <alignment horizontal="center" vertical="center" wrapText="1"/>
      <protection/>
    </xf>
    <xf numFmtId="178" fontId="30" fillId="0" borderId="15" xfId="0" applyNumberFormat="1" applyFont="1" applyFill="1" applyBorder="1" applyAlignment="1" applyProtection="1">
      <alignment horizontal="center" vertical="center" wrapText="1"/>
      <protection/>
    </xf>
    <xf numFmtId="180" fontId="30" fillId="0" borderId="13" xfId="0" applyNumberFormat="1" applyFont="1" applyFill="1" applyBorder="1" applyAlignment="1" applyProtection="1">
      <alignment horizontal="center" vertical="center" wrapText="1"/>
      <protection/>
    </xf>
    <xf numFmtId="180" fontId="30" fillId="0" borderId="28" xfId="0" applyNumberFormat="1" applyFont="1" applyFill="1" applyBorder="1" applyAlignment="1" applyProtection="1">
      <alignment horizontal="center" vertical="center" wrapText="1"/>
      <protection/>
    </xf>
    <xf numFmtId="178" fontId="30" fillId="0" borderId="9" xfId="0" applyNumberFormat="1" applyFont="1" applyFill="1" applyBorder="1" applyAlignment="1" applyProtection="1">
      <alignment horizontal="center" vertical="center"/>
      <protection/>
    </xf>
    <xf numFmtId="180" fontId="30" fillId="0" borderId="14" xfId="0" applyNumberFormat="1" applyFont="1" applyFill="1" applyBorder="1" applyAlignment="1" applyProtection="1">
      <alignment horizontal="center" vertical="center" wrapText="1"/>
      <protection/>
    </xf>
    <xf numFmtId="176" fontId="1" fillId="0" borderId="9" xfId="70" applyNumberFormat="1" applyFont="1" applyFill="1" applyBorder="1" applyAlignment="1">
      <alignment horizontal="center" vertical="center" wrapText="1"/>
      <protection/>
    </xf>
    <xf numFmtId="180" fontId="1" fillId="0" borderId="0" xfId="69" applyNumberFormat="1" applyFont="1" applyFill="1" applyBorder="1" applyAlignment="1">
      <alignment horizontal="left" vertical="top" wrapText="1"/>
      <protection/>
    </xf>
    <xf numFmtId="176" fontId="1" fillId="0" borderId="0" xfId="0" applyNumberFormat="1" applyFont="1" applyFill="1" applyBorder="1" applyAlignment="1" applyProtection="1">
      <alignment/>
      <protection/>
    </xf>
    <xf numFmtId="0" fontId="1" fillId="0" borderId="0" xfId="0" applyFont="1" applyAlignment="1">
      <alignment vertical="center"/>
    </xf>
    <xf numFmtId="0" fontId="5" fillId="0" borderId="0" xfId="0" applyFont="1" applyAlignment="1">
      <alignment vertical="center"/>
    </xf>
    <xf numFmtId="0" fontId="29" fillId="0" borderId="0" xfId="0" applyFont="1" applyAlignment="1">
      <alignment horizontal="center"/>
    </xf>
    <xf numFmtId="0" fontId="5" fillId="0" borderId="0" xfId="0" applyFont="1" applyAlignment="1">
      <alignment horizontal="center"/>
    </xf>
    <xf numFmtId="0" fontId="31" fillId="0" borderId="0" xfId="0" applyFont="1" applyAlignment="1">
      <alignment horizontal="center" vertical="center"/>
    </xf>
    <xf numFmtId="0" fontId="32" fillId="0" borderId="0" xfId="0" applyFont="1" applyAlignment="1">
      <alignment/>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29" fillId="0" borderId="9" xfId="0" applyNumberFormat="1" applyFont="1" applyBorder="1" applyAlignment="1">
      <alignment horizontal="center"/>
    </xf>
    <xf numFmtId="0" fontId="1" fillId="0" borderId="9" xfId="0" applyFont="1" applyBorder="1" applyAlignment="1">
      <alignment horizontal="center"/>
    </xf>
    <xf numFmtId="176" fontId="1" fillId="0" borderId="9" xfId="0" applyNumberFormat="1" applyFont="1" applyBorder="1" applyAlignment="1">
      <alignment horizontal="center"/>
    </xf>
    <xf numFmtId="0" fontId="1" fillId="0" borderId="9" xfId="0" applyFont="1" applyBorder="1" applyAlignment="1">
      <alignment vertical="center"/>
    </xf>
    <xf numFmtId="176" fontId="27" fillId="0" borderId="9" xfId="0" applyNumberFormat="1" applyFont="1" applyFill="1" applyBorder="1" applyAlignment="1" applyProtection="1">
      <alignment horizontal="center" vertical="center" wrapText="1"/>
      <protection/>
    </xf>
    <xf numFmtId="0" fontId="5" fillId="0" borderId="9" xfId="0" applyFont="1" applyBorder="1" applyAlignment="1">
      <alignment horizontal="center"/>
    </xf>
    <xf numFmtId="0" fontId="1" fillId="0" borderId="9" xfId="0" applyFont="1" applyBorder="1" applyAlignment="1">
      <alignment horizontal="center" vertical="center"/>
    </xf>
    <xf numFmtId="177" fontId="1" fillId="0" borderId="0" xfId="70" applyNumberFormat="1" applyFont="1" applyFill="1" applyAlignment="1">
      <alignment horizontal="center" vertical="center" wrapText="1"/>
      <protection/>
    </xf>
    <xf numFmtId="176" fontId="29" fillId="0" borderId="0" xfId="0" applyNumberFormat="1" applyFont="1" applyAlignment="1">
      <alignment horizontal="center"/>
    </xf>
    <xf numFmtId="176" fontId="1" fillId="0" borderId="0" xfId="72" applyNumberFormat="1" applyFont="1" applyFill="1" applyAlignment="1">
      <alignment horizontal="center" vertical="center" wrapText="1"/>
      <protection/>
    </xf>
    <xf numFmtId="0" fontId="1" fillId="0" borderId="0" xfId="0" applyFont="1" applyAlignment="1">
      <alignment horizontal="center"/>
    </xf>
    <xf numFmtId="0" fontId="12" fillId="0" borderId="0" xfId="0" applyNumberFormat="1" applyFont="1" applyFill="1" applyBorder="1" applyAlignment="1" applyProtection="1">
      <alignment horizontal="right" vertical="center" wrapText="1"/>
      <protection/>
    </xf>
    <xf numFmtId="0" fontId="13" fillId="0" borderId="13" xfId="0" applyNumberFormat="1" applyFont="1" applyFill="1" applyBorder="1" applyAlignment="1" applyProtection="1">
      <alignment horizontal="center" vertical="center" wrapText="1"/>
      <protection/>
    </xf>
    <xf numFmtId="176" fontId="13" fillId="0" borderId="13"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176" fontId="13" fillId="0" borderId="2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176" fontId="12" fillId="0" borderId="17" xfId="0" applyNumberFormat="1" applyFont="1" applyFill="1" applyBorder="1" applyAlignment="1" applyProtection="1">
      <alignment horizontal="center" vertical="center" wrapText="1"/>
      <protection/>
    </xf>
    <xf numFmtId="178" fontId="12" fillId="0" borderId="17" xfId="0" applyNumberFormat="1" applyFont="1" applyFill="1" applyBorder="1" applyAlignment="1" applyProtection="1">
      <alignment vertical="center" wrapText="1"/>
      <protection/>
    </xf>
    <xf numFmtId="176" fontId="12" fillId="0" borderId="17" xfId="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wrapText="1"/>
      <protection/>
    </xf>
    <xf numFmtId="176" fontId="13" fillId="0" borderId="14" xfId="0" applyNumberFormat="1" applyFont="1" applyFill="1" applyBorder="1" applyAlignment="1" applyProtection="1">
      <alignment horizontal="center" vertical="center" wrapText="1"/>
      <protection/>
    </xf>
    <xf numFmtId="176" fontId="12" fillId="0" borderId="9" xfId="0" applyNumberFormat="1" applyFont="1" applyFill="1" applyBorder="1" applyAlignment="1" applyProtection="1">
      <alignment horizontal="center" vertical="center" wrapText="1"/>
      <protection/>
    </xf>
    <xf numFmtId="176" fontId="12" fillId="0" borderId="10" xfId="0" applyNumberFormat="1" applyFont="1" applyFill="1" applyBorder="1" applyAlignment="1" applyProtection="1">
      <alignment horizontal="center" vertical="center" wrapText="1"/>
      <protection/>
    </xf>
    <xf numFmtId="176" fontId="12" fillId="0" borderId="19" xfId="0" applyNumberFormat="1" applyFont="1" applyFill="1" applyBorder="1" applyAlignment="1" applyProtection="1">
      <alignment horizontal="center" vertical="center" wrapText="1"/>
      <protection/>
    </xf>
    <xf numFmtId="178" fontId="12" fillId="0" borderId="19" xfId="0" applyNumberFormat="1" applyFont="1" applyFill="1" applyBorder="1" applyAlignment="1" applyProtection="1">
      <alignment vertical="center" wrapText="1"/>
      <protection/>
    </xf>
    <xf numFmtId="176" fontId="12" fillId="0" borderId="19" xfId="0" applyNumberFormat="1" applyFont="1" applyFill="1" applyBorder="1" applyAlignment="1" applyProtection="1">
      <alignment vertical="center" wrapText="1"/>
      <protection/>
    </xf>
    <xf numFmtId="179" fontId="12" fillId="0" borderId="9"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wrapText="1"/>
      <protection/>
    </xf>
    <xf numFmtId="0" fontId="13" fillId="0" borderId="29"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30" xfId="0" applyNumberFormat="1" applyFont="1" applyFill="1" applyBorder="1" applyAlignment="1" applyProtection="1">
      <alignment horizontal="center" vertical="center" wrapText="1"/>
      <protection/>
    </xf>
    <xf numFmtId="178" fontId="12" fillId="0" borderId="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center" wrapText="1"/>
      <protection/>
    </xf>
    <xf numFmtId="176" fontId="10" fillId="0" borderId="0" xfId="0" applyNumberFormat="1" applyFont="1" applyFill="1" applyBorder="1" applyAlignment="1" applyProtection="1">
      <alignment horizontal="left" vertical="center" wrapText="1"/>
      <protection/>
    </xf>
    <xf numFmtId="176" fontId="33" fillId="0" borderId="0"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right" vertical="center" wrapText="1"/>
      <protection/>
    </xf>
    <xf numFmtId="176" fontId="12" fillId="0" borderId="25" xfId="0" applyNumberFormat="1" applyFont="1" applyFill="1" applyBorder="1" applyAlignment="1" applyProtection="1">
      <alignment horizontal="right" vertical="center" wrapText="1"/>
      <protection/>
    </xf>
    <xf numFmtId="0" fontId="12" fillId="0" borderId="0" xfId="0" applyFont="1" applyAlignment="1">
      <alignment horizontal="center" vertical="center" wrapText="1"/>
    </xf>
    <xf numFmtId="0" fontId="13" fillId="0" borderId="0" xfId="0" applyFont="1" applyAlignment="1">
      <alignment horizontal="center" vertical="center"/>
    </xf>
    <xf numFmtId="0" fontId="5" fillId="0" borderId="0" xfId="0" applyNumberFormat="1" applyFont="1" applyAlignment="1">
      <alignment horizontal="center" vertical="center"/>
    </xf>
    <xf numFmtId="0" fontId="5" fillId="0" borderId="0" xfId="0" applyFont="1" applyAlignment="1">
      <alignment vertical="center" wrapText="1"/>
    </xf>
    <xf numFmtId="0" fontId="34" fillId="0" borderId="0" xfId="0" applyNumberFormat="1" applyFont="1" applyAlignment="1">
      <alignment horizontal="center" vertical="center"/>
    </xf>
    <xf numFmtId="177" fontId="34" fillId="0" borderId="0" xfId="0" applyNumberFormat="1" applyFont="1" applyAlignment="1">
      <alignment vertical="center"/>
    </xf>
    <xf numFmtId="0" fontId="11" fillId="0" borderId="0" xfId="0" applyFont="1" applyAlignment="1">
      <alignment horizontal="center" vertical="center" wrapText="1"/>
    </xf>
    <xf numFmtId="0" fontId="11" fillId="0" borderId="0" xfId="0" applyNumberFormat="1" applyFont="1" applyAlignment="1">
      <alignment horizontal="center" vertical="center" wrapText="1"/>
    </xf>
    <xf numFmtId="0" fontId="34" fillId="0" borderId="0" xfId="0" applyFont="1" applyAlignment="1">
      <alignment vertical="center"/>
    </xf>
    <xf numFmtId="0" fontId="1" fillId="0" borderId="0" xfId="0" applyFont="1" applyAlignment="1">
      <alignment horizontal="right" vertical="center"/>
    </xf>
    <xf numFmtId="0" fontId="13" fillId="0" borderId="17" xfId="0" applyFont="1" applyBorder="1" applyAlignment="1">
      <alignment horizontal="center" vertical="center" wrapText="1"/>
    </xf>
    <xf numFmtId="0" fontId="13" fillId="0" borderId="17" xfId="0" applyNumberFormat="1" applyFont="1" applyBorder="1" applyAlignment="1">
      <alignment horizontal="center" vertical="center" wrapText="1"/>
    </xf>
    <xf numFmtId="0" fontId="13" fillId="0" borderId="31" xfId="0" applyNumberFormat="1" applyFont="1" applyFill="1" applyBorder="1" applyAlignment="1" applyProtection="1">
      <alignment horizontal="center" vertical="center" wrapText="1"/>
      <protection/>
    </xf>
    <xf numFmtId="0" fontId="13" fillId="0" borderId="3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9" xfId="0"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9" xfId="0" applyNumberFormat="1" applyFont="1" applyFill="1" applyBorder="1" applyAlignment="1" applyProtection="1">
      <alignment horizontal="center" vertical="center" wrapText="1"/>
      <protection/>
    </xf>
    <xf numFmtId="43" fontId="13" fillId="0" borderId="9" xfId="23" applyNumberFormat="1" applyFont="1" applyFill="1" applyBorder="1" applyAlignment="1">
      <alignment horizontal="center" vertical="center"/>
    </xf>
    <xf numFmtId="43" fontId="13" fillId="0" borderId="9" xfId="0" applyNumberFormat="1" applyFont="1" applyBorder="1" applyAlignment="1">
      <alignment horizontal="center" vertical="center" wrapText="1"/>
    </xf>
    <xf numFmtId="43" fontId="13" fillId="0" borderId="9" xfId="0" applyNumberFormat="1" applyFont="1" applyBorder="1" applyAlignment="1">
      <alignment horizontal="center" vertical="center"/>
    </xf>
    <xf numFmtId="43" fontId="12" fillId="0" borderId="9" xfId="23" applyNumberFormat="1" applyFont="1" applyFill="1" applyBorder="1" applyAlignment="1">
      <alignment horizontal="center" vertical="center"/>
    </xf>
    <xf numFmtId="43" fontId="12" fillId="0" borderId="9" xfId="0" applyNumberFormat="1" applyFont="1" applyBorder="1" applyAlignment="1">
      <alignment horizontal="center" vertical="center" wrapText="1"/>
    </xf>
    <xf numFmtId="43" fontId="12" fillId="0" borderId="9" xfId="0" applyNumberFormat="1" applyFont="1" applyBorder="1" applyAlignment="1">
      <alignment horizontal="center" vertical="center"/>
    </xf>
    <xf numFmtId="177" fontId="12" fillId="0" borderId="9" xfId="70" applyNumberFormat="1" applyFont="1" applyFill="1" applyBorder="1" applyAlignment="1">
      <alignment horizontal="center" vertical="center" wrapText="1"/>
      <protection/>
    </xf>
    <xf numFmtId="43" fontId="5" fillId="0" borderId="0" xfId="0" applyNumberFormat="1" applyFont="1" applyAlignment="1">
      <alignment vertical="center"/>
    </xf>
  </cellXfs>
  <cellStyles count="59">
    <cellStyle name="Normal" xfId="0"/>
    <cellStyle name="Currency [0]" xfId="15"/>
    <cellStyle name="常规_疟疾防治项目"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 8 2"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常规 10 2" xfId="65"/>
    <cellStyle name="60% - 强调文字颜色 6" xfId="66"/>
    <cellStyle name="常规 2" xfId="67"/>
    <cellStyle name="常规 3" xfId="68"/>
    <cellStyle name="常规_2016省工作量" xfId="69"/>
    <cellStyle name="常规_Sheet1" xfId="70"/>
    <cellStyle name="常规_疟疾防治项目 2" xfId="71"/>
    <cellStyle name="常规_总表_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K5" sqref="K5"/>
    </sheetView>
  </sheetViews>
  <sheetFormatPr defaultColWidth="8.25390625" defaultRowHeight="13.5"/>
  <cols>
    <col min="1" max="1" width="24.625" style="93" customWidth="1"/>
    <col min="2" max="2" width="12.625" style="324" customWidth="1"/>
    <col min="3" max="3" width="13.25390625" style="93" customWidth="1"/>
    <col min="4" max="4" width="12.25390625" style="93" customWidth="1"/>
    <col min="5" max="5" width="14.375" style="93" customWidth="1"/>
    <col min="6" max="6" width="11.75390625" style="93" customWidth="1"/>
    <col min="7" max="7" width="14.25390625" style="93" customWidth="1"/>
    <col min="8" max="8" width="12.875" style="93" customWidth="1"/>
    <col min="9" max="9" width="15.25390625" style="93" customWidth="1"/>
    <col min="10" max="16384" width="8.25390625" style="93" customWidth="1"/>
  </cols>
  <sheetData>
    <row r="1" spans="1:4" s="93" customFormat="1" ht="21.75" customHeight="1">
      <c r="A1" s="325" t="s">
        <v>0</v>
      </c>
      <c r="B1" s="326"/>
      <c r="C1" s="327"/>
      <c r="D1" s="327"/>
    </row>
    <row r="2" spans="1:9" s="93" customFormat="1" ht="22.5" customHeight="1">
      <c r="A2" s="328" t="s">
        <v>1</v>
      </c>
      <c r="B2" s="329"/>
      <c r="C2" s="328"/>
      <c r="D2" s="328"/>
      <c r="E2" s="328"/>
      <c r="F2" s="328"/>
      <c r="G2" s="328"/>
      <c r="H2" s="328"/>
      <c r="I2" s="328"/>
    </row>
    <row r="3" spans="1:9" s="93" customFormat="1" ht="21" customHeight="1">
      <c r="A3" s="330"/>
      <c r="B3" s="326"/>
      <c r="C3" s="331"/>
      <c r="D3" s="331"/>
      <c r="I3" s="331" t="s">
        <v>2</v>
      </c>
    </row>
    <row r="4" spans="1:9" s="322" customFormat="1" ht="18" customHeight="1">
      <c r="A4" s="332" t="s">
        <v>3</v>
      </c>
      <c r="B4" s="333" t="s">
        <v>4</v>
      </c>
      <c r="C4" s="332" t="s">
        <v>5</v>
      </c>
      <c r="D4" s="334" t="s">
        <v>6</v>
      </c>
      <c r="E4" s="335"/>
      <c r="F4" s="335"/>
      <c r="G4" s="336"/>
      <c r="H4" s="337" t="s">
        <v>7</v>
      </c>
      <c r="I4" s="337" t="s">
        <v>8</v>
      </c>
    </row>
    <row r="5" spans="1:9" s="322" customFormat="1" ht="46.5" customHeight="1">
      <c r="A5" s="338"/>
      <c r="B5" s="339"/>
      <c r="C5" s="338"/>
      <c r="D5" s="340" t="s">
        <v>9</v>
      </c>
      <c r="E5" s="61" t="s">
        <v>10</v>
      </c>
      <c r="F5" s="61" t="s">
        <v>11</v>
      </c>
      <c r="G5" s="61" t="s">
        <v>12</v>
      </c>
      <c r="H5" s="341"/>
      <c r="I5" s="341"/>
    </row>
    <row r="6" spans="1:9" s="323" customFormat="1" ht="18.75" customHeight="1">
      <c r="A6" s="76" t="s">
        <v>13</v>
      </c>
      <c r="B6" s="105">
        <f>SUM(B16:B22)</f>
        <v>1776365</v>
      </c>
      <c r="C6" s="342">
        <v>3568</v>
      </c>
      <c r="D6" s="342">
        <f aca="true" t="shared" si="0" ref="D6:D22">SUM(E6:G6)</f>
        <v>378.94000000000005</v>
      </c>
      <c r="E6" s="343">
        <v>46.28</v>
      </c>
      <c r="F6" s="344">
        <v>126.39</v>
      </c>
      <c r="G6" s="344">
        <v>206.27</v>
      </c>
      <c r="H6" s="344">
        <f>SUM(H16:H22)</f>
        <v>2934</v>
      </c>
      <c r="I6" s="344">
        <f aca="true" t="shared" si="1" ref="I6:I22">C6-H6</f>
        <v>634</v>
      </c>
    </row>
    <row r="7" spans="1:9" s="323" customFormat="1" ht="18.75" customHeight="1">
      <c r="A7" s="69" t="s">
        <v>14</v>
      </c>
      <c r="B7" s="316"/>
      <c r="C7" s="345">
        <f aca="true" t="shared" si="2" ref="C7:C15">D7</f>
        <v>211.97</v>
      </c>
      <c r="D7" s="345">
        <f t="shared" si="0"/>
        <v>211.97</v>
      </c>
      <c r="E7" s="346">
        <f aca="true" t="shared" si="3" ref="E7:G7">SUM(E8:E15)</f>
        <v>32.08</v>
      </c>
      <c r="F7" s="346">
        <f t="shared" si="3"/>
        <v>67.28999999999999</v>
      </c>
      <c r="G7" s="346">
        <f t="shared" si="3"/>
        <v>112.60000000000001</v>
      </c>
      <c r="H7" s="347"/>
      <c r="I7" s="347">
        <f t="shared" si="1"/>
        <v>211.97</v>
      </c>
    </row>
    <row r="8" spans="1:9" s="323" customFormat="1" ht="18.75" customHeight="1">
      <c r="A8" s="69" t="s">
        <v>15</v>
      </c>
      <c r="B8" s="316"/>
      <c r="C8" s="345">
        <f t="shared" si="2"/>
        <v>7.29</v>
      </c>
      <c r="D8" s="345">
        <f t="shared" si="0"/>
        <v>7.29</v>
      </c>
      <c r="E8" s="346"/>
      <c r="F8" s="347">
        <v>7.29</v>
      </c>
      <c r="G8" s="347"/>
      <c r="H8" s="347"/>
      <c r="I8" s="347">
        <f t="shared" si="1"/>
        <v>7.29</v>
      </c>
    </row>
    <row r="9" spans="1:9" s="323" customFormat="1" ht="18.75" customHeight="1">
      <c r="A9" s="69" t="s">
        <v>16</v>
      </c>
      <c r="B9" s="316"/>
      <c r="C9" s="345">
        <f t="shared" si="2"/>
        <v>163.37</v>
      </c>
      <c r="D9" s="345">
        <f t="shared" si="0"/>
        <v>163.37</v>
      </c>
      <c r="E9" s="346">
        <v>32.08</v>
      </c>
      <c r="F9" s="347">
        <v>40</v>
      </c>
      <c r="G9" s="347">
        <v>91.29</v>
      </c>
      <c r="H9" s="347"/>
      <c r="I9" s="347">
        <f t="shared" si="1"/>
        <v>163.37</v>
      </c>
    </row>
    <row r="10" spans="1:9" s="323" customFormat="1" ht="18.75" customHeight="1">
      <c r="A10" s="69" t="s">
        <v>17</v>
      </c>
      <c r="B10" s="316"/>
      <c r="C10" s="345">
        <f t="shared" si="2"/>
        <v>20</v>
      </c>
      <c r="D10" s="345">
        <f t="shared" si="0"/>
        <v>20</v>
      </c>
      <c r="E10" s="346"/>
      <c r="F10" s="347">
        <v>20</v>
      </c>
      <c r="G10" s="347"/>
      <c r="H10" s="347"/>
      <c r="I10" s="347">
        <f t="shared" si="1"/>
        <v>20</v>
      </c>
    </row>
    <row r="11" spans="1:9" s="323" customFormat="1" ht="18.75" customHeight="1">
      <c r="A11" s="348" t="s">
        <v>18</v>
      </c>
      <c r="B11" s="316"/>
      <c r="C11" s="345">
        <f t="shared" si="2"/>
        <v>10.65</v>
      </c>
      <c r="D11" s="345">
        <f t="shared" si="0"/>
        <v>10.65</v>
      </c>
      <c r="E11" s="346"/>
      <c r="F11" s="347"/>
      <c r="G11" s="347">
        <v>10.65</v>
      </c>
      <c r="H11" s="347"/>
      <c r="I11" s="347">
        <f t="shared" si="1"/>
        <v>10.65</v>
      </c>
    </row>
    <row r="12" spans="1:9" s="323" customFormat="1" ht="18.75" customHeight="1">
      <c r="A12" s="348" t="s">
        <v>19</v>
      </c>
      <c r="B12" s="316"/>
      <c r="C12" s="345">
        <f t="shared" si="2"/>
        <v>2.09</v>
      </c>
      <c r="D12" s="345">
        <f t="shared" si="0"/>
        <v>2.09</v>
      </c>
      <c r="E12" s="346"/>
      <c r="F12" s="347"/>
      <c r="G12" s="347">
        <v>2.09</v>
      </c>
      <c r="H12" s="347"/>
      <c r="I12" s="347">
        <f t="shared" si="1"/>
        <v>2.09</v>
      </c>
    </row>
    <row r="13" spans="1:9" s="323" customFormat="1" ht="18.75" customHeight="1">
      <c r="A13" s="348" t="s">
        <v>20</v>
      </c>
      <c r="B13" s="316"/>
      <c r="C13" s="345">
        <f t="shared" si="2"/>
        <v>1.91</v>
      </c>
      <c r="D13" s="345">
        <f t="shared" si="0"/>
        <v>1.91</v>
      </c>
      <c r="E13" s="346"/>
      <c r="F13" s="347"/>
      <c r="G13" s="347">
        <v>1.91</v>
      </c>
      <c r="H13" s="347"/>
      <c r="I13" s="347">
        <f t="shared" si="1"/>
        <v>1.91</v>
      </c>
    </row>
    <row r="14" spans="1:9" s="323" customFormat="1" ht="18.75" customHeight="1">
      <c r="A14" s="348" t="s">
        <v>21</v>
      </c>
      <c r="B14" s="316"/>
      <c r="C14" s="345">
        <f t="shared" si="2"/>
        <v>2.84</v>
      </c>
      <c r="D14" s="345">
        <f t="shared" si="0"/>
        <v>2.84</v>
      </c>
      <c r="E14" s="346"/>
      <c r="F14" s="347"/>
      <c r="G14" s="347">
        <v>2.84</v>
      </c>
      <c r="H14" s="347"/>
      <c r="I14" s="347">
        <f t="shared" si="1"/>
        <v>2.84</v>
      </c>
    </row>
    <row r="15" spans="1:9" s="323" customFormat="1" ht="18.75" customHeight="1">
      <c r="A15" s="348" t="s">
        <v>22</v>
      </c>
      <c r="B15" s="316"/>
      <c r="C15" s="345">
        <f t="shared" si="2"/>
        <v>3.82</v>
      </c>
      <c r="D15" s="345">
        <f t="shared" si="0"/>
        <v>3.82</v>
      </c>
      <c r="E15" s="346"/>
      <c r="F15" s="347"/>
      <c r="G15" s="347">
        <v>3.82</v>
      </c>
      <c r="H15" s="347"/>
      <c r="I15" s="347">
        <f t="shared" si="1"/>
        <v>3.82</v>
      </c>
    </row>
    <row r="16" spans="1:9" s="323" customFormat="1" ht="18.75" customHeight="1">
      <c r="A16" s="69" t="s">
        <v>23</v>
      </c>
      <c r="B16" s="316">
        <v>148917</v>
      </c>
      <c r="C16" s="345">
        <v>278.27</v>
      </c>
      <c r="D16" s="345">
        <f t="shared" si="0"/>
        <v>10.92</v>
      </c>
      <c r="E16" s="346"/>
      <c r="F16" s="347">
        <v>10.7</v>
      </c>
      <c r="G16" s="347">
        <v>0.22</v>
      </c>
      <c r="H16" s="347">
        <v>245.89</v>
      </c>
      <c r="I16" s="347">
        <f t="shared" si="1"/>
        <v>32.379999999999995</v>
      </c>
    </row>
    <row r="17" spans="1:9" s="323" customFormat="1" ht="18.75" customHeight="1">
      <c r="A17" s="69" t="s">
        <v>24</v>
      </c>
      <c r="B17" s="316">
        <v>34763</v>
      </c>
      <c r="C17" s="345">
        <v>62.41</v>
      </c>
      <c r="D17" s="345">
        <f t="shared" si="0"/>
        <v>0</v>
      </c>
      <c r="E17" s="346"/>
      <c r="F17" s="347"/>
      <c r="G17" s="347"/>
      <c r="H17" s="347">
        <v>57.42</v>
      </c>
      <c r="I17" s="347">
        <f t="shared" si="1"/>
        <v>4.989999999999995</v>
      </c>
    </row>
    <row r="18" spans="1:9" s="323" customFormat="1" ht="18.75" customHeight="1">
      <c r="A18" s="69" t="s">
        <v>25</v>
      </c>
      <c r="B18" s="316">
        <v>550796</v>
      </c>
      <c r="C18" s="345">
        <v>1046.34</v>
      </c>
      <c r="D18" s="345">
        <f t="shared" si="0"/>
        <v>57.51</v>
      </c>
      <c r="E18" s="346"/>
      <c r="F18" s="347">
        <v>13.1</v>
      </c>
      <c r="G18" s="347">
        <v>44.41</v>
      </c>
      <c r="H18" s="347">
        <v>909.77</v>
      </c>
      <c r="I18" s="347">
        <f t="shared" si="1"/>
        <v>136.56999999999994</v>
      </c>
    </row>
    <row r="19" spans="1:9" s="323" customFormat="1" ht="18.75" customHeight="1">
      <c r="A19" s="69" t="s">
        <v>26</v>
      </c>
      <c r="B19" s="316">
        <v>1041889</v>
      </c>
      <c r="C19" s="345">
        <v>1919.27</v>
      </c>
      <c r="D19" s="345">
        <f t="shared" si="0"/>
        <v>48.8</v>
      </c>
      <c r="E19" s="346"/>
      <c r="F19" s="347">
        <v>20.2</v>
      </c>
      <c r="G19" s="347">
        <v>28.6</v>
      </c>
      <c r="H19" s="347">
        <v>1720.92</v>
      </c>
      <c r="I19" s="347">
        <f t="shared" si="1"/>
        <v>198.3499999999999</v>
      </c>
    </row>
    <row r="20" spans="1:9" s="323" customFormat="1" ht="18.75" customHeight="1">
      <c r="A20" s="69" t="s">
        <v>27</v>
      </c>
      <c r="B20" s="316"/>
      <c r="C20" s="345">
        <f aca="true" t="shared" si="4" ref="C20:C22">D20</f>
        <v>2</v>
      </c>
      <c r="D20" s="345">
        <f t="shared" si="0"/>
        <v>2</v>
      </c>
      <c r="E20" s="346"/>
      <c r="F20" s="347"/>
      <c r="G20" s="347">
        <v>2</v>
      </c>
      <c r="H20" s="347"/>
      <c r="I20" s="347">
        <f t="shared" si="1"/>
        <v>2</v>
      </c>
    </row>
    <row r="21" spans="1:9" s="323" customFormat="1" ht="18.75" customHeight="1">
      <c r="A21" s="69" t="s">
        <v>28</v>
      </c>
      <c r="B21" s="316"/>
      <c r="C21" s="345">
        <f t="shared" si="4"/>
        <v>32.21</v>
      </c>
      <c r="D21" s="345">
        <f t="shared" si="0"/>
        <v>32.21</v>
      </c>
      <c r="E21" s="346">
        <v>14.2</v>
      </c>
      <c r="F21" s="347"/>
      <c r="G21" s="347">
        <v>18.01</v>
      </c>
      <c r="H21" s="347"/>
      <c r="I21" s="347">
        <f t="shared" si="1"/>
        <v>32.21</v>
      </c>
    </row>
    <row r="22" spans="1:9" s="323" customFormat="1" ht="18.75" customHeight="1">
      <c r="A22" s="69" t="s">
        <v>29</v>
      </c>
      <c r="B22" s="316"/>
      <c r="C22" s="345">
        <f t="shared" si="4"/>
        <v>15.53</v>
      </c>
      <c r="D22" s="345">
        <f t="shared" si="0"/>
        <v>15.53</v>
      </c>
      <c r="E22" s="346"/>
      <c r="F22" s="347">
        <v>15.1</v>
      </c>
      <c r="G22" s="347">
        <v>0.43</v>
      </c>
      <c r="H22" s="347"/>
      <c r="I22" s="347">
        <f t="shared" si="1"/>
        <v>15.53</v>
      </c>
    </row>
    <row r="23" s="93" customFormat="1" ht="14.25">
      <c r="B23" s="324"/>
    </row>
    <row r="24" spans="2:9" s="93" customFormat="1" ht="14.25">
      <c r="B24" s="324"/>
      <c r="C24" s="349"/>
      <c r="I24" s="349"/>
    </row>
  </sheetData>
  <sheetProtection/>
  <mergeCells count="7">
    <mergeCell ref="A2:I2"/>
    <mergeCell ref="D4:G4"/>
    <mergeCell ref="A4:A5"/>
    <mergeCell ref="B4:B5"/>
    <mergeCell ref="C4:C5"/>
    <mergeCell ref="H4:H5"/>
    <mergeCell ref="I4:I5"/>
  </mergeCells>
  <printOptions/>
  <pageMargins left="0.7513888888888889" right="0.7513888888888889" top="1" bottom="0.8027777777777778"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7"/>
  <sheetViews>
    <sheetView workbookViewId="0" topLeftCell="A4">
      <selection activeCell="A1" sqref="A1"/>
    </sheetView>
  </sheetViews>
  <sheetFormatPr defaultColWidth="8.875" defaultRowHeight="13.5"/>
  <cols>
    <col min="1" max="1" width="25.625" style="0" customWidth="1"/>
    <col min="2" max="2" width="10.875" style="0" customWidth="1"/>
    <col min="3" max="3" width="13.125" style="0" customWidth="1"/>
    <col min="4" max="4" width="18.625" style="0" customWidth="1"/>
    <col min="5" max="5" width="41.125" style="0" customWidth="1"/>
    <col min="6" max="6" width="43.50390625" style="0" customWidth="1"/>
    <col min="7" max="7" width="13.00390625" style="0" customWidth="1"/>
  </cols>
  <sheetData>
    <row r="1" spans="1:7" s="51" customFormat="1" ht="28.5" customHeight="1">
      <c r="A1" s="53" t="s">
        <v>176</v>
      </c>
      <c r="B1" s="53"/>
      <c r="C1" s="54"/>
      <c r="D1" s="53"/>
      <c r="E1" s="55"/>
      <c r="F1" s="55"/>
      <c r="G1" s="55"/>
    </row>
    <row r="2" spans="1:7" ht="42.75" customHeight="1">
      <c r="A2" s="56" t="s">
        <v>177</v>
      </c>
      <c r="B2" s="56"/>
      <c r="C2" s="57"/>
      <c r="D2" s="56"/>
      <c r="E2" s="57"/>
      <c r="F2" s="57"/>
      <c r="G2" s="57"/>
    </row>
    <row r="3" spans="1:7" s="52" customFormat="1" ht="27" customHeight="1">
      <c r="A3" s="58"/>
      <c r="B3" s="58"/>
      <c r="C3" s="59"/>
      <c r="D3" s="58"/>
      <c r="E3" s="59"/>
      <c r="F3" s="59"/>
      <c r="G3" s="60" t="s">
        <v>168</v>
      </c>
    </row>
    <row r="4" spans="1:7" s="52" customFormat="1" ht="30" customHeight="1">
      <c r="A4" s="61" t="s">
        <v>178</v>
      </c>
      <c r="B4" s="61" t="s">
        <v>33</v>
      </c>
      <c r="C4" s="61" t="s">
        <v>39</v>
      </c>
      <c r="D4" s="61" t="s">
        <v>179</v>
      </c>
      <c r="E4" s="61" t="s">
        <v>180</v>
      </c>
      <c r="F4" s="61" t="s">
        <v>181</v>
      </c>
      <c r="G4" s="62" t="s">
        <v>171</v>
      </c>
    </row>
    <row r="5" spans="1:7" s="52" customFormat="1" ht="66" customHeight="1">
      <c r="A5" s="63" t="s">
        <v>138</v>
      </c>
      <c r="B5" s="64">
        <v>14</v>
      </c>
      <c r="C5" s="63">
        <v>9</v>
      </c>
      <c r="D5" s="65" t="s">
        <v>182</v>
      </c>
      <c r="E5" s="66" t="s">
        <v>183</v>
      </c>
      <c r="F5" s="66" t="s">
        <v>184</v>
      </c>
      <c r="G5" s="67"/>
    </row>
    <row r="6" spans="1:7" s="52" customFormat="1" ht="84" customHeight="1">
      <c r="A6" s="63"/>
      <c r="B6" s="68"/>
      <c r="C6" s="65">
        <v>5</v>
      </c>
      <c r="D6" s="65" t="s">
        <v>185</v>
      </c>
      <c r="E6" s="66" t="s">
        <v>186</v>
      </c>
      <c r="F6" s="66" t="s">
        <v>187</v>
      </c>
      <c r="G6" s="69"/>
    </row>
    <row r="7" spans="1:7" s="52" customFormat="1" ht="222" customHeight="1">
      <c r="A7" s="70" t="s">
        <v>188</v>
      </c>
      <c r="B7" s="70"/>
      <c r="C7" s="70"/>
      <c r="D7" s="70"/>
      <c r="E7" s="70"/>
      <c r="F7" s="70"/>
      <c r="G7" s="70"/>
    </row>
  </sheetData>
  <sheetProtection/>
  <mergeCells count="4">
    <mergeCell ref="A2:G2"/>
    <mergeCell ref="A7:G7"/>
    <mergeCell ref="A5:A6"/>
    <mergeCell ref="B5:B6"/>
  </mergeCells>
  <printOptions/>
  <pageMargins left="0.7513888888888889" right="0.7513888888888889" top="0.8027777777777778" bottom="0.8027777777777778" header="0.5" footer="0.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G45"/>
  <sheetViews>
    <sheetView zoomScaleSheetLayoutView="100" workbookViewId="0" topLeftCell="A1">
      <selection activeCell="A1" sqref="A1:IV65536"/>
    </sheetView>
  </sheetViews>
  <sheetFormatPr defaultColWidth="9.00390625" defaultRowHeight="13.5"/>
  <cols>
    <col min="1" max="1" width="4.375" style="19" customWidth="1"/>
    <col min="2" max="2" width="9.125" style="16" customWidth="1"/>
    <col min="3" max="3" width="16.375" style="16" customWidth="1"/>
    <col min="4" max="4" width="13.625" style="16" customWidth="1"/>
    <col min="5" max="5" width="29.875" style="16" customWidth="1"/>
    <col min="6" max="6" width="9.25390625" style="16" customWidth="1"/>
    <col min="7" max="7" width="3.25390625" style="16" customWidth="1"/>
    <col min="8" max="16384" width="18.375" style="16" customWidth="1"/>
  </cols>
  <sheetData>
    <row r="1" spans="1:2" s="16" customFormat="1" ht="27.75" customHeight="1">
      <c r="A1" s="2" t="s">
        <v>189</v>
      </c>
      <c r="B1" s="2"/>
    </row>
    <row r="2" spans="1:7" s="16" customFormat="1" ht="42" customHeight="1">
      <c r="A2" s="20" t="s">
        <v>190</v>
      </c>
      <c r="B2" s="20"/>
      <c r="C2" s="20"/>
      <c r="D2" s="20"/>
      <c r="E2" s="20"/>
      <c r="F2" s="20"/>
      <c r="G2" s="20"/>
    </row>
    <row r="3" spans="1:7" s="16" customFormat="1" ht="21" customHeight="1">
      <c r="A3" s="21" t="s">
        <v>191</v>
      </c>
      <c r="B3" s="21"/>
      <c r="C3" s="21"/>
      <c r="D3" s="21"/>
      <c r="E3" s="21"/>
      <c r="F3" s="21"/>
      <c r="G3" s="21"/>
    </row>
    <row r="4" spans="1:7" s="17" customFormat="1" ht="27" customHeight="1">
      <c r="A4" s="4" t="s">
        <v>192</v>
      </c>
      <c r="B4" s="4"/>
      <c r="C4" s="4" t="s">
        <v>193</v>
      </c>
      <c r="D4" s="10"/>
      <c r="E4" s="10"/>
      <c r="F4" s="10"/>
      <c r="G4" s="10"/>
    </row>
    <row r="5" spans="1:7" s="17" customFormat="1" ht="27" customHeight="1">
      <c r="A5" s="4" t="s">
        <v>194</v>
      </c>
      <c r="B5" s="4"/>
      <c r="C5" s="22" t="s">
        <v>195</v>
      </c>
      <c r="D5" s="23"/>
      <c r="E5" s="23"/>
      <c r="F5" s="23"/>
      <c r="G5" s="23"/>
    </row>
    <row r="6" spans="1:7" s="17" customFormat="1" ht="37.5" customHeight="1">
      <c r="A6" s="4" t="s">
        <v>196</v>
      </c>
      <c r="B6" s="4"/>
      <c r="C6" s="24" t="s">
        <v>197</v>
      </c>
      <c r="D6" s="25" t="s">
        <v>198</v>
      </c>
      <c r="E6" s="4" t="s">
        <v>199</v>
      </c>
      <c r="F6" s="4"/>
      <c r="G6" s="24"/>
    </row>
    <row r="7" spans="1:7" s="17" customFormat="1" ht="24" customHeight="1">
      <c r="A7" s="5" t="s">
        <v>200</v>
      </c>
      <c r="B7" s="5"/>
      <c r="C7" s="26" t="s">
        <v>201</v>
      </c>
      <c r="D7" s="27"/>
      <c r="E7" s="27"/>
      <c r="F7" s="27"/>
      <c r="G7" s="27"/>
    </row>
    <row r="8" spans="1:7" s="17" customFormat="1" ht="33" customHeight="1">
      <c r="A8" s="5"/>
      <c r="B8" s="5"/>
      <c r="C8" s="5" t="s">
        <v>202</v>
      </c>
      <c r="D8" s="10"/>
      <c r="E8" s="10"/>
      <c r="F8" s="10"/>
      <c r="G8" s="10"/>
    </row>
    <row r="9" spans="1:7" s="17" customFormat="1" ht="24" customHeight="1">
      <c r="A9" s="5"/>
      <c r="B9" s="5"/>
      <c r="C9" s="4" t="s">
        <v>203</v>
      </c>
      <c r="D9" s="10"/>
      <c r="E9" s="10"/>
      <c r="F9" s="10"/>
      <c r="G9" s="10"/>
    </row>
    <row r="10" spans="1:7" s="17" customFormat="1" ht="22.5" customHeight="1">
      <c r="A10" s="28"/>
      <c r="B10" s="28"/>
      <c r="C10" s="4" t="s">
        <v>204</v>
      </c>
      <c r="D10" s="4" t="s">
        <v>205</v>
      </c>
      <c r="E10" s="4"/>
      <c r="F10" s="10"/>
      <c r="G10" s="10"/>
    </row>
    <row r="11" spans="1:7" s="17" customFormat="1" ht="78" customHeight="1">
      <c r="A11" s="22" t="s">
        <v>206</v>
      </c>
      <c r="B11" s="22"/>
      <c r="C11" s="29" t="s">
        <v>207</v>
      </c>
      <c r="D11" s="30"/>
      <c r="E11" s="30"/>
      <c r="F11" s="30"/>
      <c r="G11" s="30"/>
    </row>
    <row r="12" spans="1:7" s="18" customFormat="1" ht="27" customHeight="1">
      <c r="A12" s="31" t="s">
        <v>208</v>
      </c>
      <c r="B12" s="31"/>
      <c r="C12" s="32" t="s">
        <v>209</v>
      </c>
      <c r="D12" s="4" t="s">
        <v>210</v>
      </c>
      <c r="E12" s="4" t="s">
        <v>211</v>
      </c>
      <c r="F12" s="33" t="s">
        <v>212</v>
      </c>
      <c r="G12" s="34"/>
    </row>
    <row r="13" spans="1:7" s="18" customFormat="1" ht="24.75" customHeight="1">
      <c r="A13" s="31"/>
      <c r="B13" s="31"/>
      <c r="C13" s="32" t="s">
        <v>213</v>
      </c>
      <c r="D13" s="4" t="s">
        <v>214</v>
      </c>
      <c r="E13" s="33" t="s">
        <v>215</v>
      </c>
      <c r="F13" s="35" t="s">
        <v>216</v>
      </c>
      <c r="G13" s="36"/>
    </row>
    <row r="14" spans="1:7" s="18" customFormat="1" ht="33.75" customHeight="1">
      <c r="A14" s="31"/>
      <c r="B14" s="31"/>
      <c r="C14" s="32"/>
      <c r="D14" s="4"/>
      <c r="E14" s="37" t="s">
        <v>217</v>
      </c>
      <c r="F14" s="35" t="s">
        <v>218</v>
      </c>
      <c r="G14" s="36"/>
    </row>
    <row r="15" spans="1:7" s="18" customFormat="1" ht="24.75" customHeight="1">
      <c r="A15" s="31"/>
      <c r="B15" s="31"/>
      <c r="C15" s="32"/>
      <c r="D15" s="4"/>
      <c r="E15" s="37" t="s">
        <v>219</v>
      </c>
      <c r="F15" s="35" t="s">
        <v>220</v>
      </c>
      <c r="G15" s="36"/>
    </row>
    <row r="16" spans="1:7" s="18" customFormat="1" ht="24.75" customHeight="1">
      <c r="A16" s="31"/>
      <c r="B16" s="31"/>
      <c r="C16" s="32"/>
      <c r="D16" s="4"/>
      <c r="E16" s="33" t="s">
        <v>221</v>
      </c>
      <c r="F16" s="35" t="s">
        <v>222</v>
      </c>
      <c r="G16" s="36"/>
    </row>
    <row r="17" spans="1:7" s="18" customFormat="1" ht="24.75" customHeight="1">
      <c r="A17" s="31"/>
      <c r="B17" s="31"/>
      <c r="C17" s="32"/>
      <c r="D17" s="4"/>
      <c r="E17" s="34" t="s">
        <v>223</v>
      </c>
      <c r="F17" s="35" t="s">
        <v>224</v>
      </c>
      <c r="G17" s="36"/>
    </row>
    <row r="18" spans="1:7" s="18" customFormat="1" ht="24.75" customHeight="1">
      <c r="A18" s="31"/>
      <c r="B18" s="31"/>
      <c r="C18" s="32"/>
      <c r="D18" s="4"/>
      <c r="E18" s="34" t="s">
        <v>225</v>
      </c>
      <c r="F18" s="35" t="s">
        <v>224</v>
      </c>
      <c r="G18" s="36"/>
    </row>
    <row r="19" spans="1:7" s="18" customFormat="1" ht="24.75" customHeight="1">
      <c r="A19" s="31"/>
      <c r="B19" s="31"/>
      <c r="C19" s="32"/>
      <c r="D19" s="4"/>
      <c r="E19" s="34" t="s">
        <v>226</v>
      </c>
      <c r="F19" s="35" t="s">
        <v>227</v>
      </c>
      <c r="G19" s="36"/>
    </row>
    <row r="20" spans="1:7" s="18" customFormat="1" ht="24.75" customHeight="1">
      <c r="A20" s="31"/>
      <c r="B20" s="31"/>
      <c r="C20" s="32"/>
      <c r="D20" s="4"/>
      <c r="E20" s="34" t="s">
        <v>228</v>
      </c>
      <c r="F20" s="38" t="s">
        <v>229</v>
      </c>
      <c r="G20" s="36"/>
    </row>
    <row r="21" spans="1:7" s="18" customFormat="1" ht="24.75" customHeight="1">
      <c r="A21" s="31"/>
      <c r="B21" s="31"/>
      <c r="C21" s="32"/>
      <c r="D21" s="4"/>
      <c r="E21" s="34" t="s">
        <v>230</v>
      </c>
      <c r="F21" s="38" t="s">
        <v>231</v>
      </c>
      <c r="G21" s="36"/>
    </row>
    <row r="22" spans="1:7" s="18" customFormat="1" ht="24.75" customHeight="1">
      <c r="A22" s="31"/>
      <c r="B22" s="31"/>
      <c r="C22" s="32"/>
      <c r="D22" s="4"/>
      <c r="E22" s="39" t="s">
        <v>232</v>
      </c>
      <c r="F22" s="35" t="s">
        <v>233</v>
      </c>
      <c r="G22" s="36"/>
    </row>
    <row r="23" spans="1:7" s="18" customFormat="1" ht="24.75" customHeight="1">
      <c r="A23" s="31"/>
      <c r="B23" s="31"/>
      <c r="C23" s="32"/>
      <c r="D23" s="4"/>
      <c r="E23" s="34" t="s">
        <v>234</v>
      </c>
      <c r="F23" s="35" t="s">
        <v>233</v>
      </c>
      <c r="G23" s="36"/>
    </row>
    <row r="24" spans="1:7" s="16" customFormat="1" ht="33" customHeight="1">
      <c r="A24" s="40"/>
      <c r="B24" s="40"/>
      <c r="C24" s="40"/>
      <c r="D24" s="40"/>
      <c r="E24" s="40"/>
      <c r="F24" s="40"/>
      <c r="G24" s="40"/>
    </row>
    <row r="25" spans="1:7" s="16" customFormat="1" ht="12.75" customHeight="1">
      <c r="A25" s="40"/>
      <c r="B25" s="40"/>
      <c r="C25" s="40"/>
      <c r="D25" s="40"/>
      <c r="E25" s="40"/>
      <c r="F25" s="40"/>
      <c r="G25" s="40"/>
    </row>
    <row r="26" spans="1:7" s="16" customFormat="1" ht="27" customHeight="1">
      <c r="A26" s="31" t="s">
        <v>208</v>
      </c>
      <c r="B26" s="31"/>
      <c r="C26" s="32" t="s">
        <v>209</v>
      </c>
      <c r="D26" s="4" t="s">
        <v>210</v>
      </c>
      <c r="E26" s="41" t="s">
        <v>211</v>
      </c>
      <c r="F26" s="33" t="s">
        <v>212</v>
      </c>
      <c r="G26" s="34"/>
    </row>
    <row r="27" spans="1:7" s="16" customFormat="1" ht="33" customHeight="1">
      <c r="A27" s="31"/>
      <c r="B27" s="31"/>
      <c r="C27" s="42" t="s">
        <v>213</v>
      </c>
      <c r="D27" s="43" t="s">
        <v>214</v>
      </c>
      <c r="E27" s="37" t="s">
        <v>235</v>
      </c>
      <c r="F27" s="35" t="s">
        <v>236</v>
      </c>
      <c r="G27" s="36"/>
    </row>
    <row r="28" spans="1:7" s="16" customFormat="1" ht="24.75" customHeight="1">
      <c r="A28" s="31"/>
      <c r="B28" s="31"/>
      <c r="C28" s="44"/>
      <c r="D28" s="45"/>
      <c r="E28" s="37" t="s">
        <v>237</v>
      </c>
      <c r="F28" s="35" t="s">
        <v>218</v>
      </c>
      <c r="G28" s="36"/>
    </row>
    <row r="29" spans="1:7" s="16" customFormat="1" ht="24.75" customHeight="1">
      <c r="A29" s="31"/>
      <c r="B29" s="31"/>
      <c r="C29" s="44"/>
      <c r="D29" s="43" t="s">
        <v>238</v>
      </c>
      <c r="E29" s="33" t="s">
        <v>239</v>
      </c>
      <c r="F29" s="35" t="s">
        <v>240</v>
      </c>
      <c r="G29" s="36"/>
    </row>
    <row r="30" spans="1:7" s="16" customFormat="1" ht="24.75" customHeight="1">
      <c r="A30" s="31"/>
      <c r="B30" s="31"/>
      <c r="C30" s="44"/>
      <c r="D30" s="46"/>
      <c r="E30" s="37" t="s">
        <v>241</v>
      </c>
      <c r="F30" s="35" t="s">
        <v>240</v>
      </c>
      <c r="G30" s="36"/>
    </row>
    <row r="31" spans="1:7" s="16" customFormat="1" ht="31.5" customHeight="1">
      <c r="A31" s="31"/>
      <c r="B31" s="31"/>
      <c r="C31" s="44"/>
      <c r="D31" s="46"/>
      <c r="E31" s="37" t="s">
        <v>242</v>
      </c>
      <c r="F31" s="35" t="s">
        <v>224</v>
      </c>
      <c r="G31" s="36"/>
    </row>
    <row r="32" spans="1:7" s="16" customFormat="1" ht="24.75" customHeight="1">
      <c r="A32" s="31"/>
      <c r="B32" s="31"/>
      <c r="C32" s="44"/>
      <c r="D32" s="46"/>
      <c r="E32" s="33" t="s">
        <v>243</v>
      </c>
      <c r="F32" s="35" t="s">
        <v>244</v>
      </c>
      <c r="G32" s="36"/>
    </row>
    <row r="33" spans="1:7" s="16" customFormat="1" ht="33" customHeight="1">
      <c r="A33" s="31"/>
      <c r="B33" s="31"/>
      <c r="C33" s="44"/>
      <c r="D33" s="46"/>
      <c r="E33" s="39" t="s">
        <v>245</v>
      </c>
      <c r="F33" s="35" t="s">
        <v>246</v>
      </c>
      <c r="G33" s="36"/>
    </row>
    <row r="34" spans="1:7" s="16" customFormat="1" ht="36" customHeight="1">
      <c r="A34" s="31"/>
      <c r="B34" s="31"/>
      <c r="C34" s="44"/>
      <c r="D34" s="46"/>
      <c r="E34" s="39" t="s">
        <v>247</v>
      </c>
      <c r="F34" s="35" t="s">
        <v>236</v>
      </c>
      <c r="G34" s="36"/>
    </row>
    <row r="35" spans="1:7" s="16" customFormat="1" ht="36" customHeight="1">
      <c r="A35" s="31"/>
      <c r="B35" s="31"/>
      <c r="C35" s="44"/>
      <c r="D35" s="46"/>
      <c r="E35" s="39" t="s">
        <v>248</v>
      </c>
      <c r="F35" s="38">
        <v>1</v>
      </c>
      <c r="G35" s="36"/>
    </row>
    <row r="36" spans="1:7" s="16" customFormat="1" ht="45" customHeight="1">
      <c r="A36" s="31"/>
      <c r="B36" s="31"/>
      <c r="C36" s="44"/>
      <c r="D36" s="46"/>
      <c r="E36" s="39" t="s">
        <v>249</v>
      </c>
      <c r="F36" s="38">
        <v>1</v>
      </c>
      <c r="G36" s="36"/>
    </row>
    <row r="37" spans="1:7" s="16" customFormat="1" ht="37.5" customHeight="1">
      <c r="A37" s="31"/>
      <c r="B37" s="31"/>
      <c r="C37" s="44"/>
      <c r="D37" s="46"/>
      <c r="E37" s="39" t="s">
        <v>250</v>
      </c>
      <c r="F37" s="47" t="s">
        <v>251</v>
      </c>
      <c r="G37" s="48"/>
    </row>
    <row r="38" spans="1:7" s="16" customFormat="1" ht="24.75" customHeight="1">
      <c r="A38" s="31"/>
      <c r="B38" s="31"/>
      <c r="C38" s="49"/>
      <c r="D38" s="45"/>
      <c r="E38" s="34" t="s">
        <v>252</v>
      </c>
      <c r="F38" s="35" t="s">
        <v>218</v>
      </c>
      <c r="G38" s="36"/>
    </row>
    <row r="39" spans="1:7" s="16" customFormat="1" ht="24.75" customHeight="1">
      <c r="A39" s="31"/>
      <c r="B39" s="31"/>
      <c r="C39" s="42" t="s">
        <v>253</v>
      </c>
      <c r="D39" s="43" t="s">
        <v>254</v>
      </c>
      <c r="E39" s="33" t="s">
        <v>255</v>
      </c>
      <c r="F39" s="35" t="s">
        <v>256</v>
      </c>
      <c r="G39" s="36"/>
    </row>
    <row r="40" spans="1:7" s="16" customFormat="1" ht="24.75" customHeight="1">
      <c r="A40" s="31"/>
      <c r="B40" s="31"/>
      <c r="C40" s="44"/>
      <c r="D40" s="46"/>
      <c r="E40" s="37" t="s">
        <v>257</v>
      </c>
      <c r="F40" s="35" t="s">
        <v>224</v>
      </c>
      <c r="G40" s="36"/>
    </row>
    <row r="41" spans="1:7" s="16" customFormat="1" ht="24.75" customHeight="1">
      <c r="A41" s="31"/>
      <c r="B41" s="31"/>
      <c r="C41" s="44"/>
      <c r="D41" s="45"/>
      <c r="E41" s="37" t="s">
        <v>258</v>
      </c>
      <c r="F41" s="35" t="s">
        <v>259</v>
      </c>
      <c r="G41" s="36"/>
    </row>
    <row r="42" spans="1:7" s="16" customFormat="1" ht="24.75" customHeight="1">
      <c r="A42" s="31"/>
      <c r="B42" s="31"/>
      <c r="C42" s="44"/>
      <c r="D42" s="43" t="s">
        <v>260</v>
      </c>
      <c r="E42" s="33" t="s">
        <v>261</v>
      </c>
      <c r="F42" s="38" t="s">
        <v>262</v>
      </c>
      <c r="G42" s="36"/>
    </row>
    <row r="43" spans="1:7" s="16" customFormat="1" ht="24.75" customHeight="1">
      <c r="A43" s="31"/>
      <c r="B43" s="31"/>
      <c r="C43" s="44"/>
      <c r="D43" s="46"/>
      <c r="E43" s="37" t="s">
        <v>263</v>
      </c>
      <c r="F43" s="38" t="s">
        <v>264</v>
      </c>
      <c r="G43" s="36"/>
    </row>
    <row r="44" spans="1:7" s="16" customFormat="1" ht="24.75" customHeight="1">
      <c r="A44" s="31"/>
      <c r="B44" s="31"/>
      <c r="C44" s="44"/>
      <c r="D44" s="45"/>
      <c r="E44" s="37" t="s">
        <v>265</v>
      </c>
      <c r="F44" s="38" t="s">
        <v>264</v>
      </c>
      <c r="G44" s="36"/>
    </row>
    <row r="45" spans="1:7" s="16" customFormat="1" ht="39" customHeight="1">
      <c r="A45" s="31"/>
      <c r="B45" s="31"/>
      <c r="C45" s="49"/>
      <c r="D45" s="5" t="s">
        <v>266</v>
      </c>
      <c r="E45" s="34" t="s">
        <v>267</v>
      </c>
      <c r="F45" s="50" t="s">
        <v>268</v>
      </c>
      <c r="G45" s="36"/>
    </row>
  </sheetData>
  <sheetProtection/>
  <mergeCells count="59">
    <mergeCell ref="A1:B1"/>
    <mergeCell ref="A2:G2"/>
    <mergeCell ref="A3:G3"/>
    <mergeCell ref="A4:B4"/>
    <mergeCell ref="C4:G4"/>
    <mergeCell ref="A5:B5"/>
    <mergeCell ref="C5:G5"/>
    <mergeCell ref="A6:B6"/>
    <mergeCell ref="E6:G6"/>
    <mergeCell ref="D7:G7"/>
    <mergeCell ref="D8:G8"/>
    <mergeCell ref="D9:G9"/>
    <mergeCell ref="D10:G10"/>
    <mergeCell ref="A11:B11"/>
    <mergeCell ref="C11:G11"/>
    <mergeCell ref="F12:G12"/>
    <mergeCell ref="F13:G13"/>
    <mergeCell ref="F14:G14"/>
    <mergeCell ref="F15:G15"/>
    <mergeCell ref="F16:G16"/>
    <mergeCell ref="F17:G17"/>
    <mergeCell ref="F18:G18"/>
    <mergeCell ref="F19:G19"/>
    <mergeCell ref="F20:G20"/>
    <mergeCell ref="F21:G21"/>
    <mergeCell ref="F22:G22"/>
    <mergeCell ref="F23:G23"/>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C13:C23"/>
    <mergeCell ref="C27:C38"/>
    <mergeCell ref="C39:C45"/>
    <mergeCell ref="D13:D23"/>
    <mergeCell ref="D27:D28"/>
    <mergeCell ref="D29:D38"/>
    <mergeCell ref="D39:D41"/>
    <mergeCell ref="D42:D44"/>
    <mergeCell ref="A7:B10"/>
    <mergeCell ref="A12:B23"/>
    <mergeCell ref="A24:G25"/>
    <mergeCell ref="A26:B4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1"/>
  <sheetViews>
    <sheetView zoomScaleSheetLayoutView="100" workbookViewId="0" topLeftCell="A44">
      <selection activeCell="G57" sqref="G57"/>
    </sheetView>
  </sheetViews>
  <sheetFormatPr defaultColWidth="9.00390625" defaultRowHeight="13.5"/>
  <cols>
    <col min="1" max="1" width="13.75390625" style="1" customWidth="1"/>
    <col min="2" max="2" width="17.625" style="1" customWidth="1"/>
    <col min="3" max="3" width="15.25390625" style="1" customWidth="1"/>
    <col min="4" max="4" width="13.75390625" style="1" customWidth="1"/>
    <col min="5" max="5" width="20.00390625" style="1" customWidth="1"/>
    <col min="6" max="16384" width="18.375" style="1" customWidth="1"/>
  </cols>
  <sheetData>
    <row r="1" s="1" customFormat="1" ht="27.75" customHeight="1">
      <c r="A1" s="2" t="s">
        <v>269</v>
      </c>
    </row>
    <row r="2" spans="1:5" s="1" customFormat="1" ht="48" customHeight="1">
      <c r="A2" s="3" t="s">
        <v>270</v>
      </c>
      <c r="B2" s="3"/>
      <c r="C2" s="3"/>
      <c r="D2" s="3"/>
      <c r="E2" s="3"/>
    </row>
    <row r="3" spans="1:5" s="1" customFormat="1" ht="30" customHeight="1">
      <c r="A3" s="4" t="s">
        <v>192</v>
      </c>
      <c r="B3" s="4" t="s">
        <v>271</v>
      </c>
      <c r="C3" s="4"/>
      <c r="D3" s="4"/>
      <c r="E3" s="4"/>
    </row>
    <row r="4" spans="1:5" s="1" customFormat="1" ht="30" customHeight="1">
      <c r="A4" s="4" t="s">
        <v>194</v>
      </c>
      <c r="B4" s="4" t="s">
        <v>195</v>
      </c>
      <c r="C4" s="4"/>
      <c r="D4" s="4"/>
      <c r="E4" s="4"/>
    </row>
    <row r="5" spans="1:5" s="1" customFormat="1" ht="30" customHeight="1">
      <c r="A5" s="4" t="s">
        <v>196</v>
      </c>
      <c r="B5" s="4" t="s">
        <v>197</v>
      </c>
      <c r="C5" s="4"/>
      <c r="D5" s="4" t="s">
        <v>198</v>
      </c>
      <c r="E5" s="4" t="s">
        <v>199</v>
      </c>
    </row>
    <row r="6" spans="1:6" s="1" customFormat="1" ht="27" customHeight="1">
      <c r="A6" s="5" t="s">
        <v>272</v>
      </c>
      <c r="B6" s="4" t="s">
        <v>201</v>
      </c>
      <c r="C6" s="6"/>
      <c r="D6" s="7"/>
      <c r="E6" s="8"/>
      <c r="F6" s="9"/>
    </row>
    <row r="7" spans="1:6" s="1" customFormat="1" ht="36" customHeight="1">
      <c r="A7" s="5"/>
      <c r="B7" s="5" t="s">
        <v>273</v>
      </c>
      <c r="C7" s="6"/>
      <c r="D7" s="7"/>
      <c r="E7" s="8"/>
      <c r="F7" s="9"/>
    </row>
    <row r="8" spans="1:6" s="1" customFormat="1" ht="27" customHeight="1">
      <c r="A8" s="5"/>
      <c r="B8" s="4" t="s">
        <v>203</v>
      </c>
      <c r="C8" s="6"/>
      <c r="D8" s="7"/>
      <c r="E8" s="8"/>
      <c r="F8" s="9"/>
    </row>
    <row r="9" spans="1:6" s="1" customFormat="1" ht="27" customHeight="1">
      <c r="A9" s="5"/>
      <c r="B9" s="4" t="s">
        <v>274</v>
      </c>
      <c r="C9" s="10" t="s">
        <v>205</v>
      </c>
      <c r="D9" s="10"/>
      <c r="E9" s="10"/>
      <c r="F9" s="11"/>
    </row>
    <row r="10" spans="1:5" s="1" customFormat="1" ht="28.5" customHeight="1">
      <c r="A10" s="12" t="s">
        <v>3</v>
      </c>
      <c r="B10" s="13" t="s">
        <v>211</v>
      </c>
      <c r="C10" s="13"/>
      <c r="D10" s="13"/>
      <c r="E10" s="13"/>
    </row>
    <row r="11" spans="1:5" s="1" customFormat="1" ht="48.75" customHeight="1">
      <c r="A11" s="12"/>
      <c r="B11" s="13" t="s">
        <v>275</v>
      </c>
      <c r="C11" s="13" t="s">
        <v>276</v>
      </c>
      <c r="D11" s="13" t="s">
        <v>277</v>
      </c>
      <c r="E11" s="13" t="s">
        <v>278</v>
      </c>
    </row>
    <row r="12" spans="1:5" s="1" customFormat="1" ht="24.75" customHeight="1">
      <c r="A12" s="14" t="s">
        <v>279</v>
      </c>
      <c r="B12" s="14">
        <v>11374</v>
      </c>
      <c r="C12" s="14">
        <v>4312</v>
      </c>
      <c r="D12" s="14">
        <v>4623</v>
      </c>
      <c r="E12" s="14">
        <v>141</v>
      </c>
    </row>
    <row r="13" spans="1:5" s="1" customFormat="1" ht="24.75" customHeight="1">
      <c r="A13" s="14" t="s">
        <v>280</v>
      </c>
      <c r="B13" s="14">
        <v>1009</v>
      </c>
      <c r="C13" s="14">
        <v>245</v>
      </c>
      <c r="D13" s="14">
        <v>361</v>
      </c>
      <c r="E13" s="14">
        <v>24</v>
      </c>
    </row>
    <row r="14" spans="1:5" s="1" customFormat="1" ht="24.75" customHeight="1">
      <c r="A14" s="14" t="s">
        <v>281</v>
      </c>
      <c r="B14" s="14">
        <v>8453</v>
      </c>
      <c r="C14" s="14">
        <v>364</v>
      </c>
      <c r="D14" s="14">
        <v>508</v>
      </c>
      <c r="E14" s="14">
        <v>1</v>
      </c>
    </row>
    <row r="15" spans="1:5" s="1" customFormat="1" ht="24.75" customHeight="1">
      <c r="A15" s="14" t="s">
        <v>282</v>
      </c>
      <c r="B15" s="14">
        <v>10934</v>
      </c>
      <c r="C15" s="14">
        <v>476</v>
      </c>
      <c r="D15" s="14">
        <v>770</v>
      </c>
      <c r="E15" s="14">
        <v>13</v>
      </c>
    </row>
    <row r="16" spans="1:5" s="1" customFormat="1" ht="24.75" customHeight="1">
      <c r="A16" s="14" t="s">
        <v>283</v>
      </c>
      <c r="B16" s="14">
        <v>3001</v>
      </c>
      <c r="C16" s="14">
        <v>345</v>
      </c>
      <c r="D16" s="14">
        <v>657</v>
      </c>
      <c r="E16" s="14">
        <v>117</v>
      </c>
    </row>
    <row r="17" spans="1:5" s="1" customFormat="1" ht="24.75" customHeight="1">
      <c r="A17" s="14" t="s">
        <v>284</v>
      </c>
      <c r="B17" s="14">
        <v>1147</v>
      </c>
      <c r="C17" s="14">
        <v>24</v>
      </c>
      <c r="D17" s="14">
        <v>55</v>
      </c>
      <c r="E17" s="14">
        <v>98</v>
      </c>
    </row>
    <row r="18" spans="1:5" s="1" customFormat="1" ht="24.75" customHeight="1">
      <c r="A18" s="14" t="s">
        <v>285</v>
      </c>
      <c r="B18" s="14">
        <v>7323</v>
      </c>
      <c r="C18" s="14">
        <v>100</v>
      </c>
      <c r="D18" s="14">
        <v>217</v>
      </c>
      <c r="E18" s="14">
        <v>40</v>
      </c>
    </row>
    <row r="19" spans="1:5" s="1" customFormat="1" ht="24.75" customHeight="1">
      <c r="A19" s="14" t="s">
        <v>286</v>
      </c>
      <c r="B19" s="14">
        <v>1864</v>
      </c>
      <c r="C19" s="14">
        <v>150</v>
      </c>
      <c r="D19" s="14">
        <v>243</v>
      </c>
      <c r="E19" s="14">
        <v>2</v>
      </c>
    </row>
    <row r="20" spans="1:5" s="1" customFormat="1" ht="24.75" customHeight="1">
      <c r="A20" s="14" t="s">
        <v>287</v>
      </c>
      <c r="B20" s="14">
        <v>422</v>
      </c>
      <c r="C20" s="14">
        <v>2</v>
      </c>
      <c r="D20" s="14">
        <v>7</v>
      </c>
      <c r="E20" s="14">
        <v>0</v>
      </c>
    </row>
    <row r="21" spans="1:5" s="1" customFormat="1" ht="24.75" customHeight="1">
      <c r="A21" s="14" t="s">
        <v>288</v>
      </c>
      <c r="B21" s="14">
        <v>3911</v>
      </c>
      <c r="C21" s="14">
        <v>148</v>
      </c>
      <c r="D21" s="14">
        <v>205</v>
      </c>
      <c r="E21" s="14">
        <v>0</v>
      </c>
    </row>
    <row r="22" spans="1:5" s="1" customFormat="1" ht="24.75" customHeight="1">
      <c r="A22" s="14" t="s">
        <v>289</v>
      </c>
      <c r="B22" s="14">
        <v>6710</v>
      </c>
      <c r="C22" s="14">
        <v>275</v>
      </c>
      <c r="D22" s="14">
        <v>303</v>
      </c>
      <c r="E22" s="14">
        <v>93</v>
      </c>
    </row>
    <row r="23" spans="1:5" s="1" customFormat="1" ht="24.75" customHeight="1">
      <c r="A23" s="14" t="s">
        <v>290</v>
      </c>
      <c r="B23" s="14">
        <v>23200</v>
      </c>
      <c r="C23" s="14">
        <v>704</v>
      </c>
      <c r="D23" s="14">
        <v>1077</v>
      </c>
      <c r="E23" s="14">
        <v>6</v>
      </c>
    </row>
    <row r="24" spans="1:5" s="1" customFormat="1" ht="24.75" customHeight="1">
      <c r="A24" s="14" t="s">
        <v>291</v>
      </c>
      <c r="B24" s="14">
        <v>1475</v>
      </c>
      <c r="C24" s="14">
        <v>39</v>
      </c>
      <c r="D24" s="14">
        <v>96</v>
      </c>
      <c r="E24" s="14">
        <v>0</v>
      </c>
    </row>
    <row r="25" spans="1:5" s="1" customFormat="1" ht="24.75" customHeight="1">
      <c r="A25" s="14" t="s">
        <v>292</v>
      </c>
      <c r="B25" s="15">
        <v>1649</v>
      </c>
      <c r="C25" s="14">
        <v>220</v>
      </c>
      <c r="D25" s="14">
        <v>351</v>
      </c>
      <c r="E25" s="15">
        <v>57</v>
      </c>
    </row>
    <row r="26" spans="1:5" s="1" customFormat="1" ht="28.5" customHeight="1">
      <c r="A26" s="12" t="s">
        <v>3</v>
      </c>
      <c r="B26" s="13" t="s">
        <v>211</v>
      </c>
      <c r="C26" s="13"/>
      <c r="D26" s="13"/>
      <c r="E26" s="13"/>
    </row>
    <row r="27" spans="1:5" s="1" customFormat="1" ht="48.75" customHeight="1">
      <c r="A27" s="12"/>
      <c r="B27" s="13" t="s">
        <v>275</v>
      </c>
      <c r="C27" s="13" t="s">
        <v>276</v>
      </c>
      <c r="D27" s="13" t="s">
        <v>277</v>
      </c>
      <c r="E27" s="13" t="s">
        <v>278</v>
      </c>
    </row>
    <row r="28" spans="1:5" s="1" customFormat="1" ht="24" customHeight="1">
      <c r="A28" s="14" t="s">
        <v>293</v>
      </c>
      <c r="B28" s="15">
        <v>2616</v>
      </c>
      <c r="C28" s="15">
        <v>56</v>
      </c>
      <c r="D28" s="15">
        <v>144</v>
      </c>
      <c r="E28" s="15">
        <v>1</v>
      </c>
    </row>
    <row r="29" spans="1:5" s="1" customFormat="1" ht="24" customHeight="1">
      <c r="A29" s="14" t="s">
        <v>294</v>
      </c>
      <c r="B29" s="15">
        <v>3811</v>
      </c>
      <c r="C29" s="15">
        <v>186</v>
      </c>
      <c r="D29" s="15">
        <v>316</v>
      </c>
      <c r="E29" s="15">
        <v>3</v>
      </c>
    </row>
    <row r="30" spans="1:5" s="1" customFormat="1" ht="24" customHeight="1">
      <c r="A30" s="14" t="s">
        <v>295</v>
      </c>
      <c r="B30" s="15">
        <v>4341</v>
      </c>
      <c r="C30" s="15">
        <v>131</v>
      </c>
      <c r="D30" s="15">
        <v>279</v>
      </c>
      <c r="E30" s="15">
        <v>92</v>
      </c>
    </row>
    <row r="31" spans="1:5" s="1" customFormat="1" ht="24" customHeight="1">
      <c r="A31" s="14" t="s">
        <v>13</v>
      </c>
      <c r="B31" s="15">
        <v>9565</v>
      </c>
      <c r="C31" s="15">
        <v>148</v>
      </c>
      <c r="D31" s="15">
        <v>231</v>
      </c>
      <c r="E31" s="15">
        <v>0</v>
      </c>
    </row>
    <row r="32" spans="1:5" s="1" customFormat="1" ht="24" customHeight="1">
      <c r="A32" s="14" t="s">
        <v>296</v>
      </c>
      <c r="B32" s="15">
        <v>7048</v>
      </c>
      <c r="C32" s="15">
        <v>14</v>
      </c>
      <c r="D32" s="15">
        <v>47</v>
      </c>
      <c r="E32" s="15">
        <v>6</v>
      </c>
    </row>
    <row r="33" spans="1:5" s="1" customFormat="1" ht="24" customHeight="1">
      <c r="A33" s="14" t="s">
        <v>297</v>
      </c>
      <c r="B33" s="15">
        <v>1721</v>
      </c>
      <c r="C33" s="15">
        <v>61</v>
      </c>
      <c r="D33" s="15">
        <v>82</v>
      </c>
      <c r="E33" s="15">
        <v>3</v>
      </c>
    </row>
    <row r="34" spans="1:5" s="1" customFormat="1" ht="24" customHeight="1">
      <c r="A34" s="14" t="s">
        <v>298</v>
      </c>
      <c r="B34" s="15">
        <v>297</v>
      </c>
      <c r="C34" s="15">
        <v>8</v>
      </c>
      <c r="D34" s="15">
        <v>12</v>
      </c>
      <c r="E34" s="15">
        <v>6</v>
      </c>
    </row>
    <row r="35" spans="1:5" s="1" customFormat="1" ht="24" customHeight="1">
      <c r="A35" s="14" t="s">
        <v>299</v>
      </c>
      <c r="B35" s="15">
        <v>8443</v>
      </c>
      <c r="C35" s="15">
        <v>180</v>
      </c>
      <c r="D35" s="15">
        <v>289</v>
      </c>
      <c r="E35" s="15">
        <v>21</v>
      </c>
    </row>
    <row r="36" spans="1:5" s="1" customFormat="1" ht="24" customHeight="1">
      <c r="A36" s="14" t="s">
        <v>300</v>
      </c>
      <c r="B36" s="15">
        <v>937</v>
      </c>
      <c r="C36" s="15">
        <v>48</v>
      </c>
      <c r="D36" s="15">
        <v>52</v>
      </c>
      <c r="E36" s="15">
        <v>8</v>
      </c>
    </row>
    <row r="37" spans="1:5" s="1" customFormat="1" ht="24" customHeight="1">
      <c r="A37" s="14" t="s">
        <v>301</v>
      </c>
      <c r="B37" s="15">
        <v>469</v>
      </c>
      <c r="C37" s="15">
        <v>15</v>
      </c>
      <c r="D37" s="15">
        <v>36</v>
      </c>
      <c r="E37" s="15">
        <v>47</v>
      </c>
    </row>
    <row r="38" spans="1:5" s="1" customFormat="1" ht="24" customHeight="1">
      <c r="A38" s="14" t="s">
        <v>302</v>
      </c>
      <c r="B38" s="15">
        <v>919</v>
      </c>
      <c r="C38" s="15">
        <v>12</v>
      </c>
      <c r="D38" s="15">
        <v>36</v>
      </c>
      <c r="E38" s="15">
        <v>38</v>
      </c>
    </row>
    <row r="39" spans="1:5" s="1" customFormat="1" ht="24" customHeight="1">
      <c r="A39" s="14" t="s">
        <v>303</v>
      </c>
      <c r="B39" s="15">
        <v>457</v>
      </c>
      <c r="C39" s="15">
        <v>4</v>
      </c>
      <c r="D39" s="15">
        <v>35</v>
      </c>
      <c r="E39" s="15">
        <v>35</v>
      </c>
    </row>
    <row r="40" spans="1:5" s="1" customFormat="1" ht="24" customHeight="1">
      <c r="A40" s="14" t="s">
        <v>304</v>
      </c>
      <c r="B40" s="15">
        <v>1545</v>
      </c>
      <c r="C40" s="15">
        <v>0</v>
      </c>
      <c r="D40" s="15">
        <v>17</v>
      </c>
      <c r="E40" s="15">
        <v>74</v>
      </c>
    </row>
    <row r="41" spans="1:5" s="1" customFormat="1" ht="24" customHeight="1">
      <c r="A41" s="14" t="s">
        <v>305</v>
      </c>
      <c r="B41" s="15">
        <v>727</v>
      </c>
      <c r="C41" s="15">
        <v>3</v>
      </c>
      <c r="D41" s="15">
        <v>12</v>
      </c>
      <c r="E41" s="15">
        <v>28</v>
      </c>
    </row>
    <row r="42" spans="1:5" s="1" customFormat="1" ht="24" customHeight="1">
      <c r="A42" s="14" t="s">
        <v>306</v>
      </c>
      <c r="B42" s="15">
        <v>637</v>
      </c>
      <c r="C42" s="15">
        <v>4</v>
      </c>
      <c r="D42" s="15">
        <v>27</v>
      </c>
      <c r="E42" s="15">
        <v>44</v>
      </c>
    </row>
    <row r="43" spans="1:5" s="1" customFormat="1" ht="24" customHeight="1">
      <c r="A43" s="14" t="s">
        <v>307</v>
      </c>
      <c r="B43" s="15">
        <v>1526</v>
      </c>
      <c r="C43" s="15">
        <v>23</v>
      </c>
      <c r="D43" s="15">
        <v>52</v>
      </c>
      <c r="E43" s="15">
        <v>6</v>
      </c>
    </row>
    <row r="44" spans="1:5" s="1" customFormat="1" ht="24" customHeight="1">
      <c r="A44" s="14" t="s">
        <v>308</v>
      </c>
      <c r="B44" s="15">
        <v>1214</v>
      </c>
      <c r="C44" s="15">
        <v>7</v>
      </c>
      <c r="D44" s="15">
        <v>24</v>
      </c>
      <c r="E44" s="15">
        <v>26</v>
      </c>
    </row>
    <row r="45" spans="1:5" s="1" customFormat="1" ht="24" customHeight="1">
      <c r="A45" s="14" t="s">
        <v>309</v>
      </c>
      <c r="B45" s="15">
        <v>1144</v>
      </c>
      <c r="C45" s="15">
        <v>8</v>
      </c>
      <c r="D45" s="15">
        <v>44</v>
      </c>
      <c r="E45" s="15">
        <v>60</v>
      </c>
    </row>
    <row r="46" spans="1:5" s="1" customFormat="1" ht="24" customHeight="1">
      <c r="A46" s="14" t="s">
        <v>310</v>
      </c>
      <c r="B46" s="15">
        <v>751</v>
      </c>
      <c r="C46" s="15">
        <v>4</v>
      </c>
      <c r="D46" s="15">
        <v>8</v>
      </c>
      <c r="E46" s="15">
        <v>44</v>
      </c>
    </row>
    <row r="47" spans="1:5" s="1" customFormat="1" ht="24" customHeight="1">
      <c r="A47" s="14" t="s">
        <v>311</v>
      </c>
      <c r="B47" s="15">
        <v>1004</v>
      </c>
      <c r="C47" s="15">
        <v>13</v>
      </c>
      <c r="D47" s="15">
        <v>75</v>
      </c>
      <c r="E47" s="15">
        <v>0</v>
      </c>
    </row>
    <row r="48" spans="1:5" s="1" customFormat="1" ht="24" customHeight="1">
      <c r="A48" s="14" t="s">
        <v>312</v>
      </c>
      <c r="B48" s="15">
        <v>602</v>
      </c>
      <c r="C48" s="15">
        <v>3</v>
      </c>
      <c r="D48" s="15">
        <v>0</v>
      </c>
      <c r="E48" s="15">
        <v>0</v>
      </c>
    </row>
    <row r="49" spans="1:5" s="1" customFormat="1" ht="24" customHeight="1">
      <c r="A49" s="14" t="s">
        <v>313</v>
      </c>
      <c r="B49" s="15">
        <v>692</v>
      </c>
      <c r="C49" s="15">
        <v>2</v>
      </c>
      <c r="D49" s="15">
        <v>3</v>
      </c>
      <c r="E49" s="15">
        <v>0</v>
      </c>
    </row>
    <row r="50" spans="1:5" s="1" customFormat="1" ht="24" customHeight="1">
      <c r="A50" s="14" t="s">
        <v>314</v>
      </c>
      <c r="B50" s="15">
        <v>573</v>
      </c>
      <c r="C50" s="15">
        <v>2</v>
      </c>
      <c r="D50" s="15">
        <v>5</v>
      </c>
      <c r="E50" s="15">
        <v>12</v>
      </c>
    </row>
    <row r="51" spans="1:5" s="1" customFormat="1" ht="24" customHeight="1">
      <c r="A51" s="14" t="s">
        <v>315</v>
      </c>
      <c r="B51" s="15">
        <v>796</v>
      </c>
      <c r="C51" s="15">
        <v>12</v>
      </c>
      <c r="D51" s="15">
        <v>81</v>
      </c>
      <c r="E51" s="15">
        <v>0</v>
      </c>
    </row>
    <row r="52" spans="1:5" s="1" customFormat="1" ht="24" customHeight="1">
      <c r="A52" s="14" t="s">
        <v>316</v>
      </c>
      <c r="B52" s="15">
        <v>968</v>
      </c>
      <c r="C52" s="15">
        <v>8</v>
      </c>
      <c r="D52" s="15">
        <v>22</v>
      </c>
      <c r="E52" s="15">
        <v>82</v>
      </c>
    </row>
    <row r="53" spans="1:5" s="1" customFormat="1" ht="24" customHeight="1">
      <c r="A53" s="14" t="s">
        <v>317</v>
      </c>
      <c r="B53" s="15">
        <v>1264</v>
      </c>
      <c r="C53" s="15">
        <v>18</v>
      </c>
      <c r="D53" s="15">
        <v>23</v>
      </c>
      <c r="E53" s="15">
        <v>33</v>
      </c>
    </row>
    <row r="54" spans="1:5" s="1" customFormat="1" ht="28.5" customHeight="1">
      <c r="A54" s="12" t="s">
        <v>3</v>
      </c>
      <c r="B54" s="13" t="s">
        <v>211</v>
      </c>
      <c r="C54" s="13"/>
      <c r="D54" s="13"/>
      <c r="E54" s="13"/>
    </row>
    <row r="55" spans="1:5" s="1" customFormat="1" ht="48.75" customHeight="1">
      <c r="A55" s="12"/>
      <c r="B55" s="13" t="s">
        <v>275</v>
      </c>
      <c r="C55" s="13" t="s">
        <v>276</v>
      </c>
      <c r="D55" s="13" t="s">
        <v>277</v>
      </c>
      <c r="E55" s="13" t="s">
        <v>278</v>
      </c>
    </row>
    <row r="56" spans="1:5" s="1" customFormat="1" ht="24.75" customHeight="1">
      <c r="A56" s="14" t="s">
        <v>318</v>
      </c>
      <c r="B56" s="15">
        <v>431</v>
      </c>
      <c r="C56" s="15">
        <v>16</v>
      </c>
      <c r="D56" s="15">
        <v>14</v>
      </c>
      <c r="E56" s="15">
        <v>39</v>
      </c>
    </row>
    <row r="57" spans="1:5" s="1" customFormat="1" ht="24.75" customHeight="1">
      <c r="A57" s="14" t="s">
        <v>319</v>
      </c>
      <c r="B57" s="15">
        <v>1937</v>
      </c>
      <c r="C57" s="15">
        <v>12</v>
      </c>
      <c r="D57" s="15">
        <v>59</v>
      </c>
      <c r="E57" s="15">
        <v>0</v>
      </c>
    </row>
    <row r="58" spans="1:5" s="1" customFormat="1" ht="24.75" customHeight="1">
      <c r="A58" s="14" t="s">
        <v>320</v>
      </c>
      <c r="B58" s="15">
        <v>1267</v>
      </c>
      <c r="C58" s="15">
        <v>14</v>
      </c>
      <c r="D58" s="15">
        <v>26</v>
      </c>
      <c r="E58" s="15">
        <v>7</v>
      </c>
    </row>
    <row r="59" spans="1:5" s="1" customFormat="1" ht="24.75" customHeight="1">
      <c r="A59" s="14" t="s">
        <v>321</v>
      </c>
      <c r="B59" s="15">
        <v>928</v>
      </c>
      <c r="C59" s="15">
        <v>6</v>
      </c>
      <c r="D59" s="15">
        <v>32</v>
      </c>
      <c r="E59" s="15">
        <v>0</v>
      </c>
    </row>
    <row r="60" spans="1:5" s="1" customFormat="1" ht="24.75" customHeight="1">
      <c r="A60" s="14" t="s">
        <v>322</v>
      </c>
      <c r="B60" s="15">
        <v>755</v>
      </c>
      <c r="C60" s="15">
        <v>7</v>
      </c>
      <c r="D60" s="15">
        <v>36</v>
      </c>
      <c r="E60" s="15">
        <v>6</v>
      </c>
    </row>
    <row r="61" spans="1:5" s="1" customFormat="1" ht="24.75" customHeight="1">
      <c r="A61" s="14" t="s">
        <v>323</v>
      </c>
      <c r="B61" s="15">
        <v>985</v>
      </c>
      <c r="C61" s="15">
        <v>7</v>
      </c>
      <c r="D61" s="15">
        <v>44</v>
      </c>
      <c r="E61" s="15">
        <v>1</v>
      </c>
    </row>
    <row r="62" spans="1:5" s="1" customFormat="1" ht="24.75" customHeight="1">
      <c r="A62" s="14" t="s">
        <v>324</v>
      </c>
      <c r="B62" s="15">
        <v>874</v>
      </c>
      <c r="C62" s="15">
        <v>14</v>
      </c>
      <c r="D62" s="15">
        <v>19</v>
      </c>
      <c r="E62" s="15">
        <v>0</v>
      </c>
    </row>
    <row r="63" spans="1:5" s="1" customFormat="1" ht="24.75" customHeight="1">
      <c r="A63" s="14" t="s">
        <v>325</v>
      </c>
      <c r="B63" s="15">
        <v>863</v>
      </c>
      <c r="C63" s="15">
        <v>48</v>
      </c>
      <c r="D63" s="15">
        <v>71</v>
      </c>
      <c r="E63" s="15">
        <v>31</v>
      </c>
    </row>
    <row r="64" spans="1:5" s="1" customFormat="1" ht="24.75" customHeight="1">
      <c r="A64" s="14" t="s">
        <v>326</v>
      </c>
      <c r="B64" s="15">
        <v>127</v>
      </c>
      <c r="C64" s="15">
        <v>7</v>
      </c>
      <c r="D64" s="15">
        <v>15</v>
      </c>
      <c r="E64" s="15">
        <v>14</v>
      </c>
    </row>
    <row r="65" spans="1:5" s="1" customFormat="1" ht="24.75" customHeight="1">
      <c r="A65" s="14" t="s">
        <v>327</v>
      </c>
      <c r="B65" s="15">
        <v>265</v>
      </c>
      <c r="C65" s="15">
        <v>5</v>
      </c>
      <c r="D65" s="15">
        <v>16</v>
      </c>
      <c r="E65" s="15">
        <v>3</v>
      </c>
    </row>
    <row r="66" spans="1:5" s="1" customFormat="1" ht="24.75" customHeight="1">
      <c r="A66" s="14" t="s">
        <v>29</v>
      </c>
      <c r="B66" s="15">
        <v>5005</v>
      </c>
      <c r="C66" s="15">
        <v>36</v>
      </c>
      <c r="D66" s="15">
        <v>53</v>
      </c>
      <c r="E66" s="15">
        <v>20</v>
      </c>
    </row>
    <row r="67" spans="1:5" s="1" customFormat="1" ht="24.75" customHeight="1">
      <c r="A67" s="14" t="s">
        <v>328</v>
      </c>
      <c r="B67" s="15">
        <v>981</v>
      </c>
      <c r="C67" s="15">
        <v>0</v>
      </c>
      <c r="D67" s="15">
        <v>2</v>
      </c>
      <c r="E67" s="15">
        <v>0</v>
      </c>
    </row>
    <row r="68" spans="1:5" s="1" customFormat="1" ht="24.75" customHeight="1">
      <c r="A68" s="14" t="s">
        <v>329</v>
      </c>
      <c r="B68" s="15">
        <v>1076</v>
      </c>
      <c r="C68" s="15">
        <v>0</v>
      </c>
      <c r="D68" s="15">
        <v>11</v>
      </c>
      <c r="E68" s="15">
        <v>0</v>
      </c>
    </row>
    <row r="69" spans="1:5" s="1" customFormat="1" ht="24" customHeight="1">
      <c r="A69" s="14" t="s">
        <v>330</v>
      </c>
      <c r="B69" s="15">
        <v>1039</v>
      </c>
      <c r="C69" s="15">
        <v>0</v>
      </c>
      <c r="D69" s="15">
        <v>2</v>
      </c>
      <c r="E69" s="15">
        <v>0</v>
      </c>
    </row>
    <row r="70" spans="1:5" s="1" customFormat="1" ht="24" customHeight="1">
      <c r="A70" s="14" t="s">
        <v>331</v>
      </c>
      <c r="B70" s="15">
        <v>1282</v>
      </c>
      <c r="C70" s="15">
        <v>22</v>
      </c>
      <c r="D70" s="15">
        <v>45</v>
      </c>
      <c r="E70" s="15">
        <v>1</v>
      </c>
    </row>
    <row r="71" spans="1:5" s="1" customFormat="1" ht="24" customHeight="1">
      <c r="A71" s="14" t="s">
        <v>332</v>
      </c>
      <c r="B71" s="15">
        <v>927</v>
      </c>
      <c r="C71" s="15">
        <v>10</v>
      </c>
      <c r="D71" s="15">
        <v>44</v>
      </c>
      <c r="E71" s="15">
        <v>0</v>
      </c>
    </row>
  </sheetData>
  <sheetProtection/>
  <mergeCells count="15">
    <mergeCell ref="A2:E2"/>
    <mergeCell ref="B3:E3"/>
    <mergeCell ref="B4:E4"/>
    <mergeCell ref="B5:C5"/>
    <mergeCell ref="C6:E6"/>
    <mergeCell ref="C7:E7"/>
    <mergeCell ref="C8:E8"/>
    <mergeCell ref="C9:E9"/>
    <mergeCell ref="B10:E10"/>
    <mergeCell ref="B26:E26"/>
    <mergeCell ref="B54:E54"/>
    <mergeCell ref="A6:A9"/>
    <mergeCell ref="A10:A11"/>
    <mergeCell ref="A26:A27"/>
    <mergeCell ref="A54:A55"/>
  </mergeCells>
  <printOptions/>
  <pageMargins left="0.7513888888888889" right="0.7513888888888889" top="0.8027777777777778" bottom="0.8027777777777778"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9"/>
  <sheetViews>
    <sheetView zoomScaleSheetLayoutView="100" workbookViewId="0" topLeftCell="A1">
      <selection activeCell="B1" sqref="B1"/>
    </sheetView>
  </sheetViews>
  <sheetFormatPr defaultColWidth="8.875" defaultRowHeight="13.5"/>
  <cols>
    <col min="2" max="2" width="8.375" style="0" customWidth="1"/>
    <col min="3" max="3" width="5.625" style="0" customWidth="1"/>
    <col min="4" max="4" width="4.50390625" style="0" customWidth="1"/>
    <col min="5" max="5" width="8.625" style="0" customWidth="1"/>
    <col min="6" max="6" width="6.75390625" style="0" customWidth="1"/>
    <col min="8" max="8" width="5.875" style="0" customWidth="1"/>
    <col min="10" max="10" width="5.875" style="0" customWidth="1"/>
    <col min="12" max="12" width="5.375" style="0" customWidth="1"/>
    <col min="13" max="13" width="7.625" style="0" customWidth="1"/>
    <col min="14" max="14" width="5.50390625" style="0" customWidth="1"/>
    <col min="15" max="15" width="7.50390625" style="0" customWidth="1"/>
    <col min="16" max="16" width="4.875" style="0" customWidth="1"/>
    <col min="18" max="18" width="5.50390625" style="0" customWidth="1"/>
    <col min="19" max="19" width="7.375" style="0" customWidth="1"/>
    <col min="20" max="20" width="6.00390625" style="0" customWidth="1"/>
    <col min="21" max="21" width="7.625" style="0" customWidth="1"/>
    <col min="22" max="22" width="5.375" style="0" customWidth="1"/>
    <col min="23" max="23" width="7.50390625" style="0" customWidth="1"/>
    <col min="24" max="24" width="5.375" style="0" customWidth="1"/>
  </cols>
  <sheetData>
    <row r="1" spans="1:24" ht="39" customHeight="1">
      <c r="A1" s="53" t="s">
        <v>30</v>
      </c>
      <c r="B1" s="73"/>
      <c r="C1" s="74"/>
      <c r="D1" s="75"/>
      <c r="E1" s="75"/>
      <c r="F1" s="75"/>
      <c r="G1" s="75"/>
      <c r="H1" s="92"/>
      <c r="I1" s="75"/>
      <c r="J1" s="75"/>
      <c r="K1" s="92"/>
      <c r="L1" s="92"/>
      <c r="M1" s="92"/>
      <c r="N1" s="92"/>
      <c r="O1" s="92"/>
      <c r="P1" s="92"/>
      <c r="Q1" s="92"/>
      <c r="R1" s="92"/>
      <c r="S1" s="92"/>
      <c r="T1" s="92"/>
      <c r="U1" s="92"/>
      <c r="V1" s="92"/>
      <c r="W1" s="92"/>
      <c r="X1" s="75"/>
    </row>
    <row r="2" spans="1:24" ht="54" customHeight="1">
      <c r="A2" s="56" t="s">
        <v>31</v>
      </c>
      <c r="B2" s="57"/>
      <c r="C2" s="56"/>
      <c r="D2" s="57"/>
      <c r="E2" s="57"/>
      <c r="F2" s="57"/>
      <c r="G2" s="57"/>
      <c r="H2" s="56"/>
      <c r="I2" s="57"/>
      <c r="J2" s="57"/>
      <c r="K2" s="56"/>
      <c r="L2" s="56"/>
      <c r="M2" s="56"/>
      <c r="N2" s="56"/>
      <c r="O2" s="56"/>
      <c r="P2" s="56"/>
      <c r="Q2" s="56"/>
      <c r="R2" s="56"/>
      <c r="S2" s="56"/>
      <c r="T2" s="56"/>
      <c r="U2" s="56"/>
      <c r="V2" s="56"/>
      <c r="W2" s="56"/>
      <c r="X2" s="57"/>
    </row>
    <row r="3" spans="1:24" s="52" customFormat="1" ht="14.25">
      <c r="A3" s="58"/>
      <c r="B3" s="59"/>
      <c r="C3" s="58"/>
      <c r="D3" s="59"/>
      <c r="E3" s="59"/>
      <c r="F3" s="59"/>
      <c r="G3" s="59"/>
      <c r="H3" s="312"/>
      <c r="I3" s="319"/>
      <c r="J3" s="319"/>
      <c r="K3" s="320" t="s">
        <v>2</v>
      </c>
      <c r="L3" s="320"/>
      <c r="M3" s="320"/>
      <c r="N3" s="320"/>
      <c r="O3" s="320"/>
      <c r="P3" s="320"/>
      <c r="Q3" s="320"/>
      <c r="R3" s="320"/>
      <c r="S3" s="320"/>
      <c r="T3" s="320"/>
      <c r="U3" s="320"/>
      <c r="V3" s="320"/>
      <c r="W3" s="320"/>
      <c r="X3" s="321"/>
    </row>
    <row r="4" spans="1:24" s="52" customFormat="1" ht="27" customHeight="1">
      <c r="A4" s="295" t="s">
        <v>32</v>
      </c>
      <c r="B4" s="296" t="s">
        <v>33</v>
      </c>
      <c r="C4" s="313" t="s">
        <v>34</v>
      </c>
      <c r="D4" s="314"/>
      <c r="E4" s="313" t="s">
        <v>35</v>
      </c>
      <c r="F4" s="315"/>
      <c r="G4" s="315"/>
      <c r="H4" s="315"/>
      <c r="I4" s="315"/>
      <c r="J4" s="315"/>
      <c r="K4" s="315"/>
      <c r="L4" s="314"/>
      <c r="M4" s="313" t="s">
        <v>36</v>
      </c>
      <c r="N4" s="315"/>
      <c r="O4" s="315"/>
      <c r="P4" s="315"/>
      <c r="Q4" s="315"/>
      <c r="R4" s="314"/>
      <c r="S4" s="313" t="s">
        <v>37</v>
      </c>
      <c r="T4" s="315"/>
      <c r="U4" s="315"/>
      <c r="V4" s="315"/>
      <c r="W4" s="315"/>
      <c r="X4" s="314"/>
    </row>
    <row r="5" spans="1:24" s="52" customFormat="1" ht="84" customHeight="1">
      <c r="A5" s="304"/>
      <c r="B5" s="305"/>
      <c r="C5" s="63" t="s">
        <v>38</v>
      </c>
      <c r="D5" s="306" t="s">
        <v>39</v>
      </c>
      <c r="E5" s="306" t="s">
        <v>40</v>
      </c>
      <c r="F5" s="306" t="s">
        <v>39</v>
      </c>
      <c r="G5" s="316" t="s">
        <v>41</v>
      </c>
      <c r="H5" s="306" t="s">
        <v>39</v>
      </c>
      <c r="I5" s="316" t="s">
        <v>42</v>
      </c>
      <c r="J5" s="306" t="s">
        <v>39</v>
      </c>
      <c r="K5" s="316" t="s">
        <v>43</v>
      </c>
      <c r="L5" s="306" t="s">
        <v>39</v>
      </c>
      <c r="M5" s="63" t="s">
        <v>44</v>
      </c>
      <c r="N5" s="306" t="s">
        <v>39</v>
      </c>
      <c r="O5" s="311" t="s">
        <v>45</v>
      </c>
      <c r="P5" s="306" t="s">
        <v>39</v>
      </c>
      <c r="Q5" s="311" t="s">
        <v>46</v>
      </c>
      <c r="R5" s="306" t="s">
        <v>39</v>
      </c>
      <c r="S5" s="63" t="s">
        <v>44</v>
      </c>
      <c r="T5" s="306" t="s">
        <v>39</v>
      </c>
      <c r="U5" s="311" t="s">
        <v>45</v>
      </c>
      <c r="V5" s="306" t="s">
        <v>39</v>
      </c>
      <c r="W5" s="311" t="s">
        <v>46</v>
      </c>
      <c r="X5" s="306" t="s">
        <v>39</v>
      </c>
    </row>
    <row r="6" spans="1:24" s="52" customFormat="1" ht="33.75" customHeight="1">
      <c r="A6" s="61" t="s">
        <v>13</v>
      </c>
      <c r="B6" s="106">
        <f aca="true" t="shared" si="0" ref="B6:B8">SUM(D6+F6+H6+J6+L6+N6+P6+R6+T6+V6+X6)</f>
        <v>46.28</v>
      </c>
      <c r="C6" s="61"/>
      <c r="D6" s="61"/>
      <c r="E6" s="61">
        <f aca="true" t="shared" si="1" ref="E6:L6">SUM(E7:E8)</f>
        <v>7</v>
      </c>
      <c r="F6" s="61">
        <f t="shared" si="1"/>
        <v>0.28</v>
      </c>
      <c r="G6" s="61">
        <f t="shared" si="1"/>
        <v>2</v>
      </c>
      <c r="H6" s="61">
        <f t="shared" si="1"/>
        <v>8</v>
      </c>
      <c r="I6" s="61">
        <f t="shared" si="1"/>
        <v>3</v>
      </c>
      <c r="J6" s="61">
        <f t="shared" si="1"/>
        <v>3</v>
      </c>
      <c r="K6" s="61">
        <f t="shared" si="1"/>
        <v>2</v>
      </c>
      <c r="L6" s="61">
        <f t="shared" si="1"/>
        <v>2</v>
      </c>
      <c r="M6" s="61"/>
      <c r="N6" s="61"/>
      <c r="O6" s="61">
        <f aca="true" t="shared" si="2" ref="O6:R6">SUM(O7:O8)</f>
        <v>1</v>
      </c>
      <c r="P6" s="61">
        <f t="shared" si="2"/>
        <v>3</v>
      </c>
      <c r="Q6" s="61">
        <f t="shared" si="2"/>
        <v>2</v>
      </c>
      <c r="R6" s="61">
        <f t="shared" si="2"/>
        <v>2</v>
      </c>
      <c r="S6" s="61"/>
      <c r="T6" s="61"/>
      <c r="U6" s="61">
        <f aca="true" t="shared" si="3" ref="U6:X6">SUM(U7:U8)</f>
        <v>1</v>
      </c>
      <c r="V6" s="61">
        <f t="shared" si="3"/>
        <v>20</v>
      </c>
      <c r="W6" s="61">
        <f t="shared" si="3"/>
        <v>1</v>
      </c>
      <c r="X6" s="61">
        <f t="shared" si="3"/>
        <v>8</v>
      </c>
    </row>
    <row r="7" spans="1:24" s="52" customFormat="1" ht="72.75" customHeight="1">
      <c r="A7" s="63" t="s">
        <v>47</v>
      </c>
      <c r="B7" s="306">
        <f t="shared" si="0"/>
        <v>32.08</v>
      </c>
      <c r="C7" s="61"/>
      <c r="D7" s="306"/>
      <c r="E7" s="311">
        <v>2</v>
      </c>
      <c r="F7" s="306">
        <f>ROUND(E7*0.04,2)</f>
        <v>0.08</v>
      </c>
      <c r="G7" s="311">
        <v>1</v>
      </c>
      <c r="H7" s="63">
        <v>4</v>
      </c>
      <c r="I7" s="311">
        <v>3</v>
      </c>
      <c r="J7" s="311">
        <v>3</v>
      </c>
      <c r="K7" s="311">
        <v>1</v>
      </c>
      <c r="L7" s="63">
        <v>1</v>
      </c>
      <c r="M7" s="63"/>
      <c r="N7" s="63"/>
      <c r="O7" s="63">
        <v>1</v>
      </c>
      <c r="P7" s="63">
        <v>3</v>
      </c>
      <c r="Q7" s="311">
        <v>1</v>
      </c>
      <c r="R7" s="311">
        <v>1</v>
      </c>
      <c r="S7" s="63"/>
      <c r="T7" s="63"/>
      <c r="U7" s="63">
        <v>1</v>
      </c>
      <c r="V7" s="63">
        <v>20</v>
      </c>
      <c r="W7" s="63"/>
      <c r="X7" s="306"/>
    </row>
    <row r="8" spans="1:24" s="52" customFormat="1" ht="69" customHeight="1">
      <c r="A8" s="63" t="s">
        <v>48</v>
      </c>
      <c r="B8" s="306">
        <f t="shared" si="0"/>
        <v>14.2</v>
      </c>
      <c r="C8" s="61"/>
      <c r="D8" s="306"/>
      <c r="E8" s="311">
        <v>5</v>
      </c>
      <c r="F8" s="306">
        <f>ROUND(E8*0.04,2)</f>
        <v>0.2</v>
      </c>
      <c r="G8" s="311">
        <v>1</v>
      </c>
      <c r="H8" s="63">
        <v>4</v>
      </c>
      <c r="I8" s="106"/>
      <c r="J8" s="106"/>
      <c r="K8" s="311">
        <v>1</v>
      </c>
      <c r="L8" s="63">
        <v>1</v>
      </c>
      <c r="M8" s="61"/>
      <c r="N8" s="61"/>
      <c r="O8" s="61"/>
      <c r="P8" s="61"/>
      <c r="Q8" s="311">
        <v>1</v>
      </c>
      <c r="R8" s="311">
        <v>1</v>
      </c>
      <c r="S8" s="61"/>
      <c r="T8" s="61"/>
      <c r="U8" s="61"/>
      <c r="V8" s="61"/>
      <c r="W8" s="63">
        <v>1</v>
      </c>
      <c r="X8" s="311">
        <v>8</v>
      </c>
    </row>
    <row r="9" spans="1:24" s="52" customFormat="1" ht="115.5" customHeight="1">
      <c r="A9" s="317" t="s">
        <v>49</v>
      </c>
      <c r="B9" s="318"/>
      <c r="C9" s="70"/>
      <c r="D9" s="318"/>
      <c r="E9" s="318"/>
      <c r="F9" s="318"/>
      <c r="G9" s="318"/>
      <c r="H9" s="70"/>
      <c r="I9" s="318"/>
      <c r="J9" s="318"/>
      <c r="K9" s="70"/>
      <c r="L9" s="70"/>
      <c r="M9" s="70"/>
      <c r="N9" s="70"/>
      <c r="O9" s="70"/>
      <c r="P9" s="70"/>
      <c r="Q9" s="70"/>
      <c r="R9" s="70"/>
      <c r="S9" s="70"/>
      <c r="T9" s="70"/>
      <c r="U9" s="70"/>
      <c r="V9" s="70"/>
      <c r="W9" s="70"/>
      <c r="X9" s="318"/>
    </row>
  </sheetData>
  <sheetProtection/>
  <mergeCells count="9">
    <mergeCell ref="A2:X2"/>
    <mergeCell ref="K3:X3"/>
    <mergeCell ref="C4:D4"/>
    <mergeCell ref="E4:L4"/>
    <mergeCell ref="M4:R4"/>
    <mergeCell ref="S4:X4"/>
    <mergeCell ref="A9:X9"/>
    <mergeCell ref="A4:A5"/>
    <mergeCell ref="B4:B5"/>
  </mergeCells>
  <printOptions/>
  <pageMargins left="0.7513888888888889" right="0.7513888888888889"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H14"/>
  <sheetViews>
    <sheetView zoomScaleSheetLayoutView="100" workbookViewId="0" topLeftCell="A1">
      <selection activeCell="H23" sqref="H23"/>
    </sheetView>
  </sheetViews>
  <sheetFormatPr defaultColWidth="8.875" defaultRowHeight="13.5"/>
  <cols>
    <col min="1" max="1" width="23.125" style="0" customWidth="1"/>
    <col min="2" max="2" width="13.625" style="0" customWidth="1"/>
    <col min="3" max="3" width="12.625" style="0" customWidth="1"/>
    <col min="4" max="4" width="13.75390625" style="0" customWidth="1"/>
    <col min="5" max="5" width="13.25390625" style="0" customWidth="1"/>
    <col min="6" max="6" width="10.75390625" style="0" customWidth="1"/>
    <col min="7" max="7" width="20.625" style="0" customWidth="1"/>
    <col min="8" max="8" width="23.125" style="0" customWidth="1"/>
  </cols>
  <sheetData>
    <row r="1" spans="1:8" ht="24" customHeight="1">
      <c r="A1" s="53" t="s">
        <v>50</v>
      </c>
      <c r="B1" s="73"/>
      <c r="C1" s="74"/>
      <c r="D1" s="75"/>
      <c r="E1" s="75"/>
      <c r="F1" s="75"/>
      <c r="G1" s="75"/>
      <c r="H1" s="92"/>
    </row>
    <row r="2" spans="1:8" s="71" customFormat="1" ht="36.75" customHeight="1">
      <c r="A2" s="56" t="s">
        <v>51</v>
      </c>
      <c r="B2" s="57"/>
      <c r="C2" s="56"/>
      <c r="D2" s="57"/>
      <c r="E2" s="57"/>
      <c r="F2" s="57"/>
      <c r="G2" s="57"/>
      <c r="H2" s="56"/>
    </row>
    <row r="3" spans="1:8" s="52" customFormat="1" ht="20.25" customHeight="1">
      <c r="A3" s="58"/>
      <c r="B3" s="59"/>
      <c r="C3" s="58"/>
      <c r="D3" s="59"/>
      <c r="E3" s="59"/>
      <c r="F3" s="59"/>
      <c r="G3" s="59"/>
      <c r="H3" s="294" t="s">
        <v>2</v>
      </c>
    </row>
    <row r="4" spans="1:8" s="52" customFormat="1" ht="28.5" customHeight="1">
      <c r="A4" s="295" t="s">
        <v>32</v>
      </c>
      <c r="B4" s="296" t="s">
        <v>33</v>
      </c>
      <c r="C4" s="61" t="s">
        <v>52</v>
      </c>
      <c r="D4" s="61"/>
      <c r="E4" s="61"/>
      <c r="F4" s="61"/>
      <c r="G4" s="61"/>
      <c r="H4" s="61"/>
    </row>
    <row r="5" spans="1:8" s="52" customFormat="1" ht="24" customHeight="1">
      <c r="A5" s="297"/>
      <c r="B5" s="298"/>
      <c r="C5" s="299" t="s">
        <v>53</v>
      </c>
      <c r="D5" s="300"/>
      <c r="E5" s="300"/>
      <c r="F5" s="301" t="s">
        <v>54</v>
      </c>
      <c r="G5" s="302" t="s">
        <v>55</v>
      </c>
      <c r="H5" s="303" t="s">
        <v>56</v>
      </c>
    </row>
    <row r="6" spans="1:8" s="52" customFormat="1" ht="64.5" customHeight="1">
      <c r="A6" s="304"/>
      <c r="B6" s="305"/>
      <c r="C6" s="63" t="s">
        <v>57</v>
      </c>
      <c r="D6" s="306" t="s">
        <v>58</v>
      </c>
      <c r="E6" s="307" t="s">
        <v>59</v>
      </c>
      <c r="F6" s="308"/>
      <c r="G6" s="309"/>
      <c r="H6" s="310"/>
    </row>
    <row r="7" spans="1:8" s="52" customFormat="1" ht="27" customHeight="1">
      <c r="A7" s="61" t="s">
        <v>13</v>
      </c>
      <c r="B7" s="106">
        <f aca="true" t="shared" si="0" ref="B7:B14">C7+F7+G7+H7</f>
        <v>126.39</v>
      </c>
      <c r="C7" s="106">
        <f aca="true" t="shared" si="1" ref="C7:H7">SUM(C8:C14)</f>
        <v>59.099999999999994</v>
      </c>
      <c r="D7" s="61">
        <f t="shared" si="1"/>
        <v>126</v>
      </c>
      <c r="E7" s="61">
        <f t="shared" si="1"/>
        <v>500</v>
      </c>
      <c r="F7" s="61">
        <f t="shared" si="1"/>
        <v>7.29</v>
      </c>
      <c r="G7" s="106">
        <f t="shared" si="1"/>
        <v>40</v>
      </c>
      <c r="H7" s="106">
        <f t="shared" si="1"/>
        <v>20</v>
      </c>
    </row>
    <row r="8" spans="1:8" s="52" customFormat="1" ht="27" customHeight="1">
      <c r="A8" s="63" t="s">
        <v>15</v>
      </c>
      <c r="B8" s="106">
        <f t="shared" si="0"/>
        <v>7.29</v>
      </c>
      <c r="C8" s="306"/>
      <c r="D8" s="63"/>
      <c r="E8" s="63"/>
      <c r="F8" s="63">
        <v>7.29</v>
      </c>
      <c r="G8" s="306"/>
      <c r="H8" s="306"/>
    </row>
    <row r="9" spans="1:8" s="52" customFormat="1" ht="27" customHeight="1">
      <c r="A9" s="63" t="s">
        <v>16</v>
      </c>
      <c r="B9" s="106">
        <f t="shared" si="0"/>
        <v>40</v>
      </c>
      <c r="C9" s="306"/>
      <c r="D9" s="63"/>
      <c r="E9" s="63"/>
      <c r="F9" s="63"/>
      <c r="G9" s="306">
        <v>40</v>
      </c>
      <c r="H9" s="306"/>
    </row>
    <row r="10" spans="1:8" s="52" customFormat="1" ht="27" customHeight="1">
      <c r="A10" s="63" t="s">
        <v>17</v>
      </c>
      <c r="B10" s="106">
        <f t="shared" si="0"/>
        <v>20</v>
      </c>
      <c r="C10" s="306"/>
      <c r="D10" s="63"/>
      <c r="E10" s="63"/>
      <c r="F10" s="63"/>
      <c r="G10" s="306"/>
      <c r="H10" s="306">
        <v>20</v>
      </c>
    </row>
    <row r="11" spans="1:8" s="52" customFormat="1" ht="27" customHeight="1">
      <c r="A11" s="63" t="s">
        <v>29</v>
      </c>
      <c r="B11" s="106">
        <f t="shared" si="0"/>
        <v>15.1</v>
      </c>
      <c r="C11" s="306">
        <v>15.1</v>
      </c>
      <c r="D11" s="63">
        <v>32</v>
      </c>
      <c r="E11" s="63">
        <v>130</v>
      </c>
      <c r="F11" s="63"/>
      <c r="G11" s="306"/>
      <c r="H11" s="306"/>
    </row>
    <row r="12" spans="1:8" s="52" customFormat="1" ht="27" customHeight="1">
      <c r="A12" s="63" t="s">
        <v>26</v>
      </c>
      <c r="B12" s="106">
        <f t="shared" si="0"/>
        <v>20.2</v>
      </c>
      <c r="C12" s="306">
        <v>20.2</v>
      </c>
      <c r="D12" s="63">
        <v>44</v>
      </c>
      <c r="E12" s="63">
        <v>160</v>
      </c>
      <c r="F12" s="63"/>
      <c r="G12" s="63"/>
      <c r="H12" s="63"/>
    </row>
    <row r="13" spans="1:8" s="52" customFormat="1" ht="27" customHeight="1">
      <c r="A13" s="63" t="s">
        <v>25</v>
      </c>
      <c r="B13" s="106">
        <f t="shared" si="0"/>
        <v>13.1</v>
      </c>
      <c r="C13" s="306">
        <v>13.1</v>
      </c>
      <c r="D13" s="311">
        <v>28</v>
      </c>
      <c r="E13" s="311">
        <v>110</v>
      </c>
      <c r="F13" s="306"/>
      <c r="G13" s="311"/>
      <c r="H13" s="63"/>
    </row>
    <row r="14" spans="1:8" s="52" customFormat="1" ht="27" customHeight="1">
      <c r="A14" s="63" t="s">
        <v>23</v>
      </c>
      <c r="B14" s="106">
        <f t="shared" si="0"/>
        <v>10.7</v>
      </c>
      <c r="C14" s="306">
        <v>10.7</v>
      </c>
      <c r="D14" s="311">
        <v>22</v>
      </c>
      <c r="E14" s="311">
        <v>100</v>
      </c>
      <c r="F14" s="306"/>
      <c r="G14" s="311"/>
      <c r="H14" s="63"/>
    </row>
  </sheetData>
  <sheetProtection/>
  <mergeCells count="8">
    <mergeCell ref="A2:H2"/>
    <mergeCell ref="C4:H4"/>
    <mergeCell ref="C5:E5"/>
    <mergeCell ref="A4:A6"/>
    <mergeCell ref="B4:B6"/>
    <mergeCell ref="F5:F6"/>
    <mergeCell ref="G5:G6"/>
    <mergeCell ref="H5:H6"/>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9"/>
  <sheetViews>
    <sheetView zoomScaleSheetLayoutView="100" workbookViewId="0" topLeftCell="A1">
      <pane ySplit="4" topLeftCell="BM5" activePane="bottomLeft" state="frozen"/>
      <selection pane="bottomLeft" activeCell="C9" sqref="C9"/>
    </sheetView>
  </sheetViews>
  <sheetFormatPr defaultColWidth="10.00390625" defaultRowHeight="13.5"/>
  <cols>
    <col min="1" max="1" width="29.625" style="274" customWidth="1"/>
    <col min="2" max="2" width="9.25390625" style="275" customWidth="1"/>
    <col min="3" max="3" width="17.375" style="276" customWidth="1"/>
    <col min="4" max="4" width="8.625" style="276" customWidth="1"/>
    <col min="5" max="5" width="10.875" style="276" customWidth="1"/>
    <col min="6" max="7" width="9.25390625" style="276" customWidth="1"/>
    <col min="8" max="8" width="10.00390625" style="276" customWidth="1"/>
    <col min="9" max="252" width="10.00390625" style="274" customWidth="1"/>
    <col min="253" max="16384" width="10.00390625" style="93" customWidth="1"/>
  </cols>
  <sheetData>
    <row r="1" ht="18.75" customHeight="1">
      <c r="A1" s="273" t="s">
        <v>60</v>
      </c>
    </row>
    <row r="2" spans="1:8" ht="27.75" customHeight="1">
      <c r="A2" s="277" t="s">
        <v>61</v>
      </c>
      <c r="B2" s="277"/>
      <c r="C2" s="277"/>
      <c r="D2" s="277"/>
      <c r="E2" s="277"/>
      <c r="F2" s="277"/>
      <c r="G2" s="277"/>
      <c r="H2" s="277"/>
    </row>
    <row r="3" spans="1:8" ht="18" customHeight="1">
      <c r="A3" s="278"/>
      <c r="B3" s="278"/>
      <c r="C3" s="278"/>
      <c r="D3" s="278"/>
      <c r="E3" s="278"/>
      <c r="F3" s="278"/>
      <c r="G3" s="278"/>
      <c r="H3" s="278"/>
    </row>
    <row r="4" spans="1:8" s="273" customFormat="1" ht="84" customHeight="1">
      <c r="A4" s="279" t="s">
        <v>62</v>
      </c>
      <c r="B4" s="280" t="s">
        <v>33</v>
      </c>
      <c r="C4" s="280" t="s">
        <v>63</v>
      </c>
      <c r="D4" s="279" t="s">
        <v>64</v>
      </c>
      <c r="E4" s="281" t="s">
        <v>65</v>
      </c>
      <c r="F4" s="280" t="s">
        <v>66</v>
      </c>
      <c r="G4" s="280" t="s">
        <v>67</v>
      </c>
      <c r="H4" s="280" t="s">
        <v>68</v>
      </c>
    </row>
    <row r="5" spans="1:8" ht="18" customHeight="1">
      <c r="A5" s="282" t="s">
        <v>13</v>
      </c>
      <c r="B5" s="283">
        <f>SUM(C5:H5)</f>
        <v>206.26999999999998</v>
      </c>
      <c r="C5" s="284">
        <f>SUM(C6:C17)</f>
        <v>55.46</v>
      </c>
      <c r="D5" s="284">
        <f>SUM(D6:D17)</f>
        <v>5.32</v>
      </c>
      <c r="E5" s="284">
        <f>SUM(E6:E17)</f>
        <v>9.1</v>
      </c>
      <c r="F5" s="284">
        <f>SUM(F6:F17)</f>
        <v>119.39</v>
      </c>
      <c r="G5" s="285">
        <v>3</v>
      </c>
      <c r="H5" s="285">
        <f>SUM(H6:H17)</f>
        <v>14</v>
      </c>
    </row>
    <row r="6" spans="1:8" ht="18" customHeight="1">
      <c r="A6" s="243" t="s">
        <v>16</v>
      </c>
      <c r="B6" s="283">
        <f>SUM(C6:H6)</f>
        <v>91.28999999999999</v>
      </c>
      <c r="C6" s="244">
        <v>44.55</v>
      </c>
      <c r="D6" s="286"/>
      <c r="E6" s="284">
        <v>3.3</v>
      </c>
      <c r="F6" s="284">
        <v>29.44</v>
      </c>
      <c r="G6" s="284"/>
      <c r="H6" s="287">
        <v>14</v>
      </c>
    </row>
    <row r="7" spans="1:8" ht="18" customHeight="1">
      <c r="A7" s="243" t="s">
        <v>18</v>
      </c>
      <c r="B7" s="283">
        <f aca="true" t="shared" si="0" ref="B7:B17">SUM(C7:H7)</f>
        <v>10.65</v>
      </c>
      <c r="C7" s="244">
        <v>8.74</v>
      </c>
      <c r="D7" s="286"/>
      <c r="E7" s="284"/>
      <c r="F7" s="284">
        <v>1.91</v>
      </c>
      <c r="G7" s="284"/>
      <c r="H7" s="288"/>
    </row>
    <row r="8" spans="1:8" ht="18" customHeight="1">
      <c r="A8" s="243" t="s">
        <v>19</v>
      </c>
      <c r="B8" s="283">
        <f t="shared" si="0"/>
        <v>2.09</v>
      </c>
      <c r="C8" s="244">
        <v>1.09</v>
      </c>
      <c r="D8" s="286"/>
      <c r="E8" s="284"/>
      <c r="F8" s="284"/>
      <c r="G8" s="285">
        <v>1</v>
      </c>
      <c r="H8" s="288"/>
    </row>
    <row r="9" spans="1:8" ht="18" customHeight="1">
      <c r="A9" s="243" t="s">
        <v>20</v>
      </c>
      <c r="B9" s="283">
        <f t="shared" si="0"/>
        <v>1.91</v>
      </c>
      <c r="C9" s="244"/>
      <c r="D9" s="286"/>
      <c r="E9" s="284"/>
      <c r="F9" s="284">
        <v>1.91</v>
      </c>
      <c r="G9" s="284"/>
      <c r="H9" s="284"/>
    </row>
    <row r="10" spans="1:8" ht="18" customHeight="1">
      <c r="A10" s="243" t="s">
        <v>21</v>
      </c>
      <c r="B10" s="283">
        <f t="shared" si="0"/>
        <v>2.84</v>
      </c>
      <c r="C10" s="244"/>
      <c r="D10" s="284">
        <v>2.84</v>
      </c>
      <c r="F10" s="284"/>
      <c r="G10" s="284"/>
      <c r="H10" s="284"/>
    </row>
    <row r="11" spans="1:8" ht="18" customHeight="1">
      <c r="A11" s="243" t="s">
        <v>22</v>
      </c>
      <c r="B11" s="283">
        <f t="shared" si="0"/>
        <v>3.82</v>
      </c>
      <c r="C11" s="244"/>
      <c r="D11" s="286"/>
      <c r="E11" s="284"/>
      <c r="F11" s="284">
        <v>3.82</v>
      </c>
      <c r="G11" s="284"/>
      <c r="H11" s="284"/>
    </row>
    <row r="12" spans="1:8" ht="18" customHeight="1">
      <c r="A12" s="243" t="s">
        <v>26</v>
      </c>
      <c r="B12" s="283">
        <f t="shared" si="0"/>
        <v>28.6</v>
      </c>
      <c r="C12" s="244">
        <v>0.43</v>
      </c>
      <c r="D12" s="289">
        <v>1.21</v>
      </c>
      <c r="E12" s="284"/>
      <c r="F12" s="284">
        <v>26.96</v>
      </c>
      <c r="G12" s="284"/>
      <c r="H12" s="284"/>
    </row>
    <row r="13" spans="1:8" ht="18" customHeight="1">
      <c r="A13" s="243" t="s">
        <v>27</v>
      </c>
      <c r="B13" s="283">
        <f t="shared" si="0"/>
        <v>2</v>
      </c>
      <c r="C13" s="244"/>
      <c r="D13" s="289"/>
      <c r="E13" s="284"/>
      <c r="F13" s="284"/>
      <c r="G13" s="285">
        <v>2</v>
      </c>
      <c r="H13" s="284"/>
    </row>
    <row r="14" spans="1:8" ht="18" customHeight="1">
      <c r="A14" s="243" t="s">
        <v>28</v>
      </c>
      <c r="B14" s="283">
        <f t="shared" si="0"/>
        <v>18.01</v>
      </c>
      <c r="C14" s="244"/>
      <c r="D14" s="289"/>
      <c r="E14" s="284">
        <v>5.8</v>
      </c>
      <c r="F14" s="284">
        <v>12.21</v>
      </c>
      <c r="G14" s="284"/>
      <c r="H14" s="287"/>
    </row>
    <row r="15" spans="1:8" ht="18" customHeight="1">
      <c r="A15" s="243" t="s">
        <v>25</v>
      </c>
      <c r="B15" s="283">
        <f t="shared" si="0"/>
        <v>44.410000000000004</v>
      </c>
      <c r="C15" s="244"/>
      <c r="D15" s="289">
        <v>1.27</v>
      </c>
      <c r="E15" s="284"/>
      <c r="F15" s="284">
        <v>43.14</v>
      </c>
      <c r="G15" s="284"/>
      <c r="H15" s="284"/>
    </row>
    <row r="16" spans="1:8" ht="18" customHeight="1">
      <c r="A16" s="243" t="s">
        <v>23</v>
      </c>
      <c r="B16" s="283">
        <f t="shared" si="0"/>
        <v>0.22</v>
      </c>
      <c r="C16" s="244">
        <v>0.22</v>
      </c>
      <c r="D16" s="286"/>
      <c r="E16" s="284"/>
      <c r="F16" s="284"/>
      <c r="G16" s="284"/>
      <c r="H16" s="284"/>
    </row>
    <row r="17" spans="1:8" ht="18" customHeight="1">
      <c r="A17" s="243" t="s">
        <v>29</v>
      </c>
      <c r="B17" s="283">
        <f t="shared" si="0"/>
        <v>0.43</v>
      </c>
      <c r="C17" s="244">
        <v>0.43</v>
      </c>
      <c r="D17" s="286"/>
      <c r="E17" s="284"/>
      <c r="F17" s="284"/>
      <c r="G17" s="284"/>
      <c r="H17" s="284"/>
    </row>
    <row r="18" spans="1:8" ht="18" customHeight="1">
      <c r="A18" s="290"/>
      <c r="B18" s="291"/>
      <c r="C18" s="292"/>
      <c r="D18" s="273"/>
      <c r="E18" s="293"/>
      <c r="F18" s="293"/>
      <c r="G18" s="293"/>
      <c r="H18" s="293"/>
    </row>
    <row r="19" spans="1:8" ht="18" customHeight="1">
      <c r="A19" s="290"/>
      <c r="C19" s="292"/>
      <c r="D19" s="273"/>
      <c r="E19" s="293"/>
      <c r="F19" s="293"/>
      <c r="G19" s="293"/>
      <c r="H19" s="293"/>
    </row>
  </sheetData>
  <sheetProtection/>
  <mergeCells count="1">
    <mergeCell ref="A2:H2"/>
  </mergeCells>
  <printOptions/>
  <pageMargins left="0.699305555555556" right="0.699305555555556" top="0.75" bottom="0.75" header="0.3" footer="0.3"/>
  <pageSetup horizontalDpi="600" verticalDpi="600" orientation="landscape" paperSize="9" scale="125"/>
</worksheet>
</file>

<file path=xl/worksheets/sheet5.xml><?xml version="1.0" encoding="utf-8"?>
<worksheet xmlns="http://schemas.openxmlformats.org/spreadsheetml/2006/main" xmlns:r="http://schemas.openxmlformats.org/officeDocument/2006/relationships">
  <dimension ref="A1:Y15"/>
  <sheetViews>
    <sheetView zoomScaleSheetLayoutView="100" workbookViewId="0" topLeftCell="A1">
      <pane ySplit="7" topLeftCell="A8" activePane="bottomLeft" state="frozen"/>
      <selection pane="bottomLeft" activeCell="A2" sqref="A2:Y2"/>
    </sheetView>
  </sheetViews>
  <sheetFormatPr defaultColWidth="9.00390625" defaultRowHeight="13.5"/>
  <cols>
    <col min="1" max="1" width="15.00390625" style="228" customWidth="1"/>
    <col min="2" max="2" width="10.50390625" style="229" customWidth="1"/>
    <col min="3" max="3" width="5.50390625" style="230" customWidth="1"/>
    <col min="4" max="4" width="8.875" style="229" customWidth="1"/>
    <col min="5" max="5" width="6.25390625" style="228" customWidth="1"/>
    <col min="6" max="6" width="8.25390625" style="229" customWidth="1"/>
    <col min="7" max="7" width="5.75390625" style="228" customWidth="1"/>
    <col min="8" max="8" width="8.25390625" style="229" customWidth="1"/>
    <col min="9" max="9" width="5.75390625" style="228" customWidth="1"/>
    <col min="10" max="10" width="8.875" style="229" customWidth="1"/>
    <col min="11" max="11" width="9.50390625" style="229" customWidth="1"/>
    <col min="12" max="12" width="7.25390625" style="228" customWidth="1"/>
    <col min="13" max="13" width="7.625" style="230" customWidth="1"/>
    <col min="14" max="14" width="9.875" style="229" customWidth="1"/>
    <col min="15" max="17" width="10.375" style="228" customWidth="1"/>
    <col min="18" max="18" width="9.25390625" style="228" customWidth="1"/>
    <col min="19" max="19" width="8.50390625" style="228" customWidth="1"/>
    <col min="20" max="20" width="8.875" style="231" customWidth="1"/>
    <col min="21" max="21" width="7.625" style="228" customWidth="1"/>
    <col min="22" max="22" width="9.75390625" style="229" customWidth="1"/>
    <col min="23" max="23" width="10.75390625" style="228" customWidth="1"/>
    <col min="24" max="24" width="8.875" style="230" customWidth="1"/>
    <col min="25" max="25" width="9.875" style="229" customWidth="1"/>
    <col min="26" max="16384" width="9.00390625" style="228" customWidth="1"/>
  </cols>
  <sheetData>
    <row r="1" spans="1:25" ht="27" customHeight="1">
      <c r="A1" s="232" t="s">
        <v>69</v>
      </c>
      <c r="B1" s="233"/>
      <c r="C1" s="234"/>
      <c r="D1" s="235"/>
      <c r="E1" s="234"/>
      <c r="F1" s="235"/>
      <c r="G1" s="234"/>
      <c r="H1" s="235"/>
      <c r="I1" s="249"/>
      <c r="J1" s="250"/>
      <c r="K1" s="250"/>
      <c r="L1" s="251"/>
      <c r="M1" s="251"/>
      <c r="N1" s="252"/>
      <c r="O1" s="251"/>
      <c r="P1" s="251"/>
      <c r="Q1" s="251"/>
      <c r="R1" s="251"/>
      <c r="S1" s="251"/>
      <c r="T1" s="261"/>
      <c r="U1" s="251"/>
      <c r="V1" s="252"/>
      <c r="W1" s="251"/>
      <c r="X1" s="251"/>
      <c r="Y1" s="272"/>
    </row>
    <row r="2" spans="1:25" ht="57" customHeight="1">
      <c r="A2" s="56" t="s">
        <v>70</v>
      </c>
      <c r="B2" s="57"/>
      <c r="C2" s="56"/>
      <c r="D2" s="57"/>
      <c r="E2" s="56"/>
      <c r="F2" s="57"/>
      <c r="G2" s="56"/>
      <c r="H2" s="57"/>
      <c r="I2" s="56"/>
      <c r="J2" s="57"/>
      <c r="K2" s="57"/>
      <c r="L2" s="56"/>
      <c r="M2" s="56"/>
      <c r="N2" s="57"/>
      <c r="O2" s="56"/>
      <c r="P2" s="56"/>
      <c r="Q2" s="56"/>
      <c r="R2" s="56"/>
      <c r="S2" s="56"/>
      <c r="T2" s="262"/>
      <c r="U2" s="56"/>
      <c r="V2" s="57"/>
      <c r="W2" s="56"/>
      <c r="X2" s="56"/>
      <c r="Y2" s="57"/>
    </row>
    <row r="3" spans="1:25" ht="15.75" customHeight="1">
      <c r="A3" s="236" t="s">
        <v>71</v>
      </c>
      <c r="B3" s="236"/>
      <c r="C3" s="236"/>
      <c r="D3" s="236"/>
      <c r="E3" s="236"/>
      <c r="F3" s="236"/>
      <c r="G3" s="236"/>
      <c r="H3" s="236"/>
      <c r="I3" s="236"/>
      <c r="J3" s="236"/>
      <c r="K3" s="236"/>
      <c r="L3" s="236"/>
      <c r="M3" s="236"/>
      <c r="N3" s="236"/>
      <c r="O3" s="236"/>
      <c r="P3" s="236"/>
      <c r="Q3" s="236"/>
      <c r="R3" s="236"/>
      <c r="S3" s="236"/>
      <c r="T3" s="263"/>
      <c r="U3" s="236"/>
      <c r="V3" s="236"/>
      <c r="W3" s="236"/>
      <c r="X3" s="236"/>
      <c r="Y3" s="236"/>
    </row>
    <row r="4" spans="1:25" ht="30" customHeight="1">
      <c r="A4" s="237" t="s">
        <v>62</v>
      </c>
      <c r="B4" s="238"/>
      <c r="C4" s="239" t="s">
        <v>72</v>
      </c>
      <c r="D4" s="240"/>
      <c r="E4" s="239"/>
      <c r="F4" s="240"/>
      <c r="G4" s="239"/>
      <c r="H4" s="240"/>
      <c r="I4" s="239"/>
      <c r="J4" s="240"/>
      <c r="K4" s="240"/>
      <c r="L4" s="253" t="s">
        <v>73</v>
      </c>
      <c r="M4" s="253"/>
      <c r="N4" s="254"/>
      <c r="O4" s="255" t="s">
        <v>74</v>
      </c>
      <c r="P4" s="256" t="s">
        <v>75</v>
      </c>
      <c r="Q4" s="264"/>
      <c r="R4" s="264"/>
      <c r="S4" s="264"/>
      <c r="T4" s="265"/>
      <c r="U4" s="255"/>
      <c r="V4" s="255"/>
      <c r="W4" s="237" t="s">
        <v>76</v>
      </c>
      <c r="X4" s="237"/>
      <c r="Y4" s="238"/>
    </row>
    <row r="5" spans="1:25" ht="30" customHeight="1">
      <c r="A5" s="237"/>
      <c r="B5" s="238"/>
      <c r="C5" s="239" t="s">
        <v>77</v>
      </c>
      <c r="D5" s="240"/>
      <c r="E5" s="239" t="s">
        <v>78</v>
      </c>
      <c r="F5" s="240"/>
      <c r="G5" s="239" t="s">
        <v>79</v>
      </c>
      <c r="H5" s="240"/>
      <c r="I5" s="239" t="s">
        <v>80</v>
      </c>
      <c r="J5" s="240"/>
      <c r="K5" s="240" t="s">
        <v>81</v>
      </c>
      <c r="L5" s="239" t="s">
        <v>82</v>
      </c>
      <c r="M5" s="239" t="s">
        <v>77</v>
      </c>
      <c r="N5" s="240" t="s">
        <v>39</v>
      </c>
      <c r="O5" s="239" t="s">
        <v>83</v>
      </c>
      <c r="P5" s="257" t="s">
        <v>84</v>
      </c>
      <c r="Q5" s="257" t="s">
        <v>85</v>
      </c>
      <c r="R5" s="257" t="s">
        <v>86</v>
      </c>
      <c r="S5" s="257" t="s">
        <v>87</v>
      </c>
      <c r="T5" s="266" t="s">
        <v>39</v>
      </c>
      <c r="U5" s="239" t="s">
        <v>88</v>
      </c>
      <c r="V5" s="240" t="s">
        <v>39</v>
      </c>
      <c r="W5" s="239" t="s">
        <v>89</v>
      </c>
      <c r="X5" s="239" t="s">
        <v>90</v>
      </c>
      <c r="Y5" s="240" t="s">
        <v>39</v>
      </c>
    </row>
    <row r="6" spans="1:25" ht="30" customHeight="1">
      <c r="A6" s="237"/>
      <c r="B6" s="241" t="s">
        <v>33</v>
      </c>
      <c r="C6" s="239" t="s">
        <v>91</v>
      </c>
      <c r="D6" s="240" t="s">
        <v>39</v>
      </c>
      <c r="E6" s="239" t="s">
        <v>91</v>
      </c>
      <c r="F6" s="240" t="s">
        <v>39</v>
      </c>
      <c r="G6" s="239" t="s">
        <v>91</v>
      </c>
      <c r="H6" s="240" t="s">
        <v>39</v>
      </c>
      <c r="I6" s="239" t="s">
        <v>91</v>
      </c>
      <c r="J6" s="240" t="s">
        <v>39</v>
      </c>
      <c r="K6" s="240"/>
      <c r="L6" s="239"/>
      <c r="M6" s="239"/>
      <c r="N6" s="240"/>
      <c r="O6" s="239"/>
      <c r="P6" s="258"/>
      <c r="Q6" s="258"/>
      <c r="R6" s="258"/>
      <c r="S6" s="258"/>
      <c r="T6" s="267"/>
      <c r="U6" s="268"/>
      <c r="V6" s="240"/>
      <c r="W6" s="239"/>
      <c r="X6" s="239"/>
      <c r="Y6" s="240"/>
    </row>
    <row r="7" spans="1:25" ht="30" customHeight="1">
      <c r="A7" s="237"/>
      <c r="B7" s="242"/>
      <c r="C7" s="239"/>
      <c r="D7" s="240"/>
      <c r="E7" s="239"/>
      <c r="F7" s="240"/>
      <c r="G7" s="239"/>
      <c r="H7" s="240"/>
      <c r="I7" s="239"/>
      <c r="J7" s="240"/>
      <c r="K7" s="240"/>
      <c r="L7" s="239"/>
      <c r="M7" s="239"/>
      <c r="N7" s="240"/>
      <c r="O7" s="239"/>
      <c r="P7" s="259"/>
      <c r="Q7" s="259"/>
      <c r="R7" s="259"/>
      <c r="S7" s="259"/>
      <c r="T7" s="269"/>
      <c r="U7" s="268"/>
      <c r="V7" s="240"/>
      <c r="W7" s="239"/>
      <c r="X7" s="239"/>
      <c r="Y7" s="240"/>
    </row>
    <row r="8" spans="1:25" s="227" customFormat="1" ht="30" customHeight="1">
      <c r="A8" s="243" t="s">
        <v>92</v>
      </c>
      <c r="B8" s="244">
        <f>ROUND(D8+F8+H8+J8+K8+N8+T8+V8+Y8,2)</f>
        <v>55.46</v>
      </c>
      <c r="C8" s="245">
        <v>5</v>
      </c>
      <c r="D8" s="246">
        <f>C8*1.2</f>
        <v>6</v>
      </c>
      <c r="E8" s="245"/>
      <c r="F8" s="246"/>
      <c r="G8" s="245"/>
      <c r="H8" s="246"/>
      <c r="I8" s="245"/>
      <c r="J8" s="246"/>
      <c r="K8" s="246"/>
      <c r="L8" s="260" t="s">
        <v>93</v>
      </c>
      <c r="M8" s="260">
        <v>5</v>
      </c>
      <c r="N8" s="246">
        <f>M8*1</f>
        <v>5</v>
      </c>
      <c r="O8" s="245">
        <v>16</v>
      </c>
      <c r="P8" s="245">
        <v>200</v>
      </c>
      <c r="Q8" s="245">
        <v>1300</v>
      </c>
      <c r="R8" s="260">
        <v>280</v>
      </c>
      <c r="S8" s="245">
        <v>310</v>
      </c>
      <c r="T8" s="270">
        <f>(Q8+R8+S8)*0.006</f>
        <v>11.34</v>
      </c>
      <c r="U8" s="260">
        <v>64</v>
      </c>
      <c r="V8" s="270">
        <f>U8*0.2</f>
        <v>12.8</v>
      </c>
      <c r="W8" s="260" t="s">
        <v>93</v>
      </c>
      <c r="X8" s="260">
        <v>2032</v>
      </c>
      <c r="Y8" s="246">
        <f>X8*0.01</f>
        <v>20.32</v>
      </c>
    </row>
    <row r="9" spans="1:25" s="227" customFormat="1" ht="30" customHeight="1">
      <c r="A9" s="243" t="s">
        <v>94</v>
      </c>
      <c r="B9" s="244">
        <f>ROUND(D9+F9+H9+J9+K9+N9+T9+V9+Y9,2)</f>
        <v>44.55</v>
      </c>
      <c r="C9" s="245">
        <v>5</v>
      </c>
      <c r="D9" s="246">
        <v>6</v>
      </c>
      <c r="E9" s="245"/>
      <c r="F9" s="246"/>
      <c r="G9" s="245"/>
      <c r="H9" s="246"/>
      <c r="I9" s="245"/>
      <c r="J9" s="246"/>
      <c r="K9" s="246"/>
      <c r="L9" s="260"/>
      <c r="M9" s="260">
        <v>5</v>
      </c>
      <c r="N9" s="246">
        <v>5</v>
      </c>
      <c r="O9" s="245"/>
      <c r="P9" s="245"/>
      <c r="Q9" s="245"/>
      <c r="R9" s="260">
        <v>80</v>
      </c>
      <c r="S9" s="245"/>
      <c r="T9" s="270">
        <v>0.43</v>
      </c>
      <c r="U9" s="260">
        <v>64</v>
      </c>
      <c r="V9" s="270">
        <f>U9*0.2</f>
        <v>12.8</v>
      </c>
      <c r="W9" s="260"/>
      <c r="X9" s="260">
        <v>2032</v>
      </c>
      <c r="Y9" s="246">
        <f>X9*0.01</f>
        <v>20.32</v>
      </c>
    </row>
    <row r="10" spans="1:25" s="227" customFormat="1" ht="30" customHeight="1">
      <c r="A10" s="243" t="s">
        <v>95</v>
      </c>
      <c r="B10" s="244">
        <f>ROUND(D10+F10+H10+J10+K10+N10+T10+V10+Y10,2)</f>
        <v>8.74</v>
      </c>
      <c r="C10" s="245"/>
      <c r="D10" s="246"/>
      <c r="E10" s="245"/>
      <c r="F10" s="246"/>
      <c r="G10" s="245"/>
      <c r="H10" s="246"/>
      <c r="I10" s="245"/>
      <c r="J10" s="246"/>
      <c r="K10" s="246"/>
      <c r="L10" s="260"/>
      <c r="M10" s="260"/>
      <c r="N10" s="246"/>
      <c r="O10" s="245"/>
      <c r="P10" s="245"/>
      <c r="Q10" s="245">
        <v>1300</v>
      </c>
      <c r="R10" s="260"/>
      <c r="S10" s="245">
        <v>310</v>
      </c>
      <c r="T10" s="270">
        <v>8.74</v>
      </c>
      <c r="U10" s="260"/>
      <c r="V10" s="270"/>
      <c r="W10" s="260"/>
      <c r="X10" s="260"/>
      <c r="Y10" s="246"/>
    </row>
    <row r="11" spans="1:25" s="227" customFormat="1" ht="30" customHeight="1">
      <c r="A11" s="243" t="s">
        <v>96</v>
      </c>
      <c r="B11" s="244">
        <v>1.09</v>
      </c>
      <c r="C11" s="245"/>
      <c r="D11" s="246"/>
      <c r="E11" s="245"/>
      <c r="F11" s="246"/>
      <c r="G11" s="245"/>
      <c r="H11" s="246"/>
      <c r="I11" s="245"/>
      <c r="J11" s="246"/>
      <c r="K11" s="246"/>
      <c r="L11" s="260"/>
      <c r="M11" s="260"/>
      <c r="N11" s="246"/>
      <c r="O11" s="245"/>
      <c r="P11" s="245">
        <v>200</v>
      </c>
      <c r="Q11" s="245"/>
      <c r="R11" s="260"/>
      <c r="S11" s="245"/>
      <c r="T11" s="270">
        <v>1.09</v>
      </c>
      <c r="U11" s="260"/>
      <c r="V11" s="270"/>
      <c r="W11" s="260"/>
      <c r="X11" s="260"/>
      <c r="Y11" s="246"/>
    </row>
    <row r="12" spans="1:25" s="227" customFormat="1" ht="30" customHeight="1">
      <c r="A12" s="243" t="s">
        <v>26</v>
      </c>
      <c r="B12" s="244">
        <f>ROUND(D12+F12+H12+J12+K12+N12+T12+V12+Y12,2)</f>
        <v>0.43</v>
      </c>
      <c r="C12" s="245"/>
      <c r="D12" s="246"/>
      <c r="E12" s="245"/>
      <c r="F12" s="246"/>
      <c r="G12" s="245"/>
      <c r="H12" s="246"/>
      <c r="I12" s="245"/>
      <c r="J12" s="246"/>
      <c r="K12" s="246"/>
      <c r="L12" s="260"/>
      <c r="M12" s="260"/>
      <c r="N12" s="246"/>
      <c r="O12" s="245"/>
      <c r="P12" s="245"/>
      <c r="Q12" s="245"/>
      <c r="R12" s="260">
        <v>80</v>
      </c>
      <c r="S12" s="245"/>
      <c r="T12" s="270">
        <v>0.43</v>
      </c>
      <c r="U12" s="260"/>
      <c r="V12" s="270"/>
      <c r="W12" s="260"/>
      <c r="X12" s="260"/>
      <c r="Y12" s="246"/>
    </row>
    <row r="13" spans="1:25" s="227" customFormat="1" ht="30" customHeight="1">
      <c r="A13" s="243" t="s">
        <v>23</v>
      </c>
      <c r="B13" s="244">
        <f>ROUND(D13+F13+H13+J13+K13+N13+T13+V13+Y13,2)</f>
        <v>0.22</v>
      </c>
      <c r="C13" s="245"/>
      <c r="D13" s="246"/>
      <c r="E13" s="245"/>
      <c r="F13" s="246"/>
      <c r="G13" s="245"/>
      <c r="H13" s="246"/>
      <c r="I13" s="245"/>
      <c r="J13" s="246"/>
      <c r="K13" s="246"/>
      <c r="L13" s="260"/>
      <c r="M13" s="260"/>
      <c r="N13" s="246"/>
      <c r="O13" s="245"/>
      <c r="P13" s="245"/>
      <c r="Q13" s="245"/>
      <c r="R13" s="260">
        <v>40</v>
      </c>
      <c r="S13" s="245"/>
      <c r="T13" s="270">
        <v>0.22</v>
      </c>
      <c r="U13" s="260"/>
      <c r="V13" s="270"/>
      <c r="W13" s="260"/>
      <c r="X13" s="260"/>
      <c r="Y13" s="246"/>
    </row>
    <row r="14" spans="1:25" s="227" customFormat="1" ht="30" customHeight="1">
      <c r="A14" s="243" t="s">
        <v>29</v>
      </c>
      <c r="B14" s="244">
        <f>ROUND(D14+F14+H14+J14+K14+N14+T14+V14+Y14,2)</f>
        <v>0.43</v>
      </c>
      <c r="C14" s="245"/>
      <c r="D14" s="246"/>
      <c r="E14" s="245"/>
      <c r="F14" s="246"/>
      <c r="G14" s="245"/>
      <c r="H14" s="246"/>
      <c r="I14" s="245"/>
      <c r="J14" s="246"/>
      <c r="K14" s="246"/>
      <c r="L14" s="260"/>
      <c r="M14" s="260"/>
      <c r="N14" s="246"/>
      <c r="O14" s="245"/>
      <c r="P14" s="245"/>
      <c r="Q14" s="245"/>
      <c r="R14" s="260">
        <v>80</v>
      </c>
      <c r="S14" s="245"/>
      <c r="T14" s="270">
        <v>0.43</v>
      </c>
      <c r="U14" s="260"/>
      <c r="V14" s="270"/>
      <c r="W14" s="260"/>
      <c r="X14" s="260"/>
      <c r="Y14" s="246"/>
    </row>
    <row r="15" spans="1:25" ht="207.75" customHeight="1">
      <c r="A15" s="247" t="s">
        <v>97</v>
      </c>
      <c r="B15" s="248"/>
      <c r="C15" s="247"/>
      <c r="D15" s="248"/>
      <c r="E15" s="247"/>
      <c r="F15" s="248"/>
      <c r="G15" s="247"/>
      <c r="H15" s="248"/>
      <c r="I15" s="247"/>
      <c r="J15" s="248"/>
      <c r="K15" s="248"/>
      <c r="L15" s="247"/>
      <c r="M15" s="247"/>
      <c r="N15" s="248"/>
      <c r="O15" s="247"/>
      <c r="P15" s="247"/>
      <c r="Q15" s="247"/>
      <c r="R15" s="247"/>
      <c r="S15" s="247"/>
      <c r="T15" s="271"/>
      <c r="U15" s="247"/>
      <c r="V15" s="248"/>
      <c r="W15" s="247"/>
      <c r="X15" s="247"/>
      <c r="Y15" s="248"/>
    </row>
  </sheetData>
  <sheetProtection/>
  <mergeCells count="36">
    <mergeCell ref="A2:Y2"/>
    <mergeCell ref="A3:Y3"/>
    <mergeCell ref="C4:K4"/>
    <mergeCell ref="L4:N4"/>
    <mergeCell ref="P4:T4"/>
    <mergeCell ref="W4:Y4"/>
    <mergeCell ref="C5:D5"/>
    <mergeCell ref="E5:F5"/>
    <mergeCell ref="G5:H5"/>
    <mergeCell ref="I5:J5"/>
    <mergeCell ref="A15:Y15"/>
    <mergeCell ref="A4:A7"/>
    <mergeCell ref="B6:B7"/>
    <mergeCell ref="C6:C7"/>
    <mergeCell ref="D6:D7"/>
    <mergeCell ref="E6:E7"/>
    <mergeCell ref="F6:F7"/>
    <mergeCell ref="G6:G7"/>
    <mergeCell ref="H6:H7"/>
    <mergeCell ref="I6:I7"/>
    <mergeCell ref="J6: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s>
  <printOptions/>
  <pageMargins left="0.7513888888888889" right="0.7513888888888889" top="0.8027777777777778" bottom="0.8027777777777778" header="0.5076388888888889" footer="0.5076388888888889"/>
  <pageSetup horizontalDpi="300" verticalDpi="300" orientation="landscape" paperSize="9" scale="59"/>
</worksheet>
</file>

<file path=xl/worksheets/sheet6.xml><?xml version="1.0" encoding="utf-8"?>
<worksheet xmlns="http://schemas.openxmlformats.org/spreadsheetml/2006/main" xmlns:r="http://schemas.openxmlformats.org/officeDocument/2006/relationships">
  <sheetPr>
    <tabColor rgb="FFFFFF00"/>
  </sheetPr>
  <dimension ref="A1:IV10"/>
  <sheetViews>
    <sheetView workbookViewId="0" topLeftCell="A1">
      <pane xSplit="1" ySplit="5" topLeftCell="B6" activePane="bottomRight" state="frozen"/>
      <selection pane="bottomRight" activeCell="A2" sqref="A2:AI2"/>
    </sheetView>
  </sheetViews>
  <sheetFormatPr defaultColWidth="8.875" defaultRowHeight="13.5"/>
  <cols>
    <col min="1" max="1" width="16.00390625" style="92" customWidth="1"/>
    <col min="2" max="2" width="8.00390625" style="75" customWidth="1"/>
    <col min="3" max="3" width="7.875" style="92" customWidth="1"/>
    <col min="4" max="4" width="6.25390625" style="75" customWidth="1"/>
    <col min="5" max="5" width="6.375" style="92" customWidth="1"/>
    <col min="6" max="6" width="7.125" style="75" customWidth="1"/>
    <col min="7" max="7" width="5.50390625" style="92" customWidth="1"/>
    <col min="8" max="8" width="7.125" style="75" customWidth="1"/>
    <col min="9" max="9" width="5.00390625" style="92" customWidth="1"/>
    <col min="10" max="10" width="9.50390625" style="75" customWidth="1"/>
    <col min="11" max="11" width="5.50390625" style="92" customWidth="1"/>
    <col min="12" max="12" width="6.25390625" style="75" customWidth="1"/>
    <col min="13" max="13" width="5.50390625" style="92" customWidth="1"/>
    <col min="14" max="14" width="6.50390625" style="75" customWidth="1"/>
    <col min="15" max="15" width="5.00390625" style="92" customWidth="1"/>
    <col min="16" max="16" width="7.50390625" style="75" customWidth="1"/>
    <col min="17" max="17" width="5.00390625" style="92" customWidth="1"/>
    <col min="18" max="18" width="6.25390625" style="75" customWidth="1"/>
    <col min="19" max="19" width="5.00390625" style="92" customWidth="1"/>
    <col min="20" max="20" width="5.875" style="75" customWidth="1"/>
    <col min="21" max="21" width="5.00390625" style="199" customWidth="1"/>
    <col min="22" max="22" width="7.125" style="75" customWidth="1"/>
    <col min="23" max="23" width="5.00390625" style="92" customWidth="1"/>
    <col min="24" max="24" width="6.25390625" style="75" customWidth="1"/>
    <col min="25" max="25" width="5.00390625" style="92" customWidth="1"/>
    <col min="26" max="26" width="5.875" style="75" customWidth="1"/>
    <col min="27" max="27" width="5.00390625" style="92" customWidth="1"/>
    <col min="28" max="28" width="5.875" style="75" customWidth="1"/>
    <col min="29" max="29" width="4.00390625" style="92" customWidth="1"/>
    <col min="30" max="30" width="5.625" style="75" customWidth="1"/>
    <col min="31" max="31" width="5.00390625" style="92" customWidth="1"/>
    <col min="32" max="32" width="6.25390625" style="75" customWidth="1"/>
    <col min="33" max="34" width="6.75390625" style="75" customWidth="1"/>
    <col min="35" max="35" width="7.50390625" style="75" customWidth="1"/>
    <col min="36" max="16384" width="8.875" style="92" customWidth="1"/>
  </cols>
  <sheetData>
    <row r="1" ht="24" customHeight="1">
      <c r="A1" s="200" t="s">
        <v>98</v>
      </c>
    </row>
    <row r="2" spans="1:35" ht="60.75" customHeight="1">
      <c r="A2" s="201" t="s">
        <v>99</v>
      </c>
      <c r="B2" s="202"/>
      <c r="C2" s="201"/>
      <c r="D2" s="202"/>
      <c r="E2" s="201"/>
      <c r="F2" s="202"/>
      <c r="G2" s="201"/>
      <c r="H2" s="202"/>
      <c r="I2" s="201"/>
      <c r="J2" s="202"/>
      <c r="K2" s="201"/>
      <c r="L2" s="202"/>
      <c r="M2" s="201"/>
      <c r="N2" s="202"/>
      <c r="O2" s="201"/>
      <c r="P2" s="202"/>
      <c r="Q2" s="201"/>
      <c r="R2" s="202"/>
      <c r="S2" s="201"/>
      <c r="T2" s="202"/>
      <c r="U2" s="201"/>
      <c r="V2" s="202"/>
      <c r="W2" s="201"/>
      <c r="X2" s="202"/>
      <c r="Y2" s="201"/>
      <c r="Z2" s="202"/>
      <c r="AA2" s="201"/>
      <c r="AB2" s="202"/>
      <c r="AC2" s="201"/>
      <c r="AD2" s="201"/>
      <c r="AE2" s="201"/>
      <c r="AF2" s="201"/>
      <c r="AG2" s="201"/>
      <c r="AH2" s="201"/>
      <c r="AI2" s="201"/>
    </row>
    <row r="3" spans="1:35" ht="18" customHeight="1">
      <c r="A3" s="203"/>
      <c r="B3" s="204"/>
      <c r="C3" s="205"/>
      <c r="D3" s="204"/>
      <c r="E3" s="205"/>
      <c r="F3" s="204"/>
      <c r="G3" s="205"/>
      <c r="H3" s="204"/>
      <c r="I3" s="205"/>
      <c r="J3" s="204"/>
      <c r="K3" s="205"/>
      <c r="L3" s="204"/>
      <c r="M3" s="205"/>
      <c r="N3" s="204"/>
      <c r="O3" s="205"/>
      <c r="P3" s="204"/>
      <c r="Q3" s="205"/>
      <c r="R3" s="204"/>
      <c r="S3" s="205" t="s">
        <v>100</v>
      </c>
      <c r="T3" s="204"/>
      <c r="U3" s="205"/>
      <c r="V3" s="204"/>
      <c r="W3" s="205"/>
      <c r="X3" s="204"/>
      <c r="Y3" s="205"/>
      <c r="Z3" s="204"/>
      <c r="AA3" s="205"/>
      <c r="AB3" s="204"/>
      <c r="AC3" s="205"/>
      <c r="AD3" s="205"/>
      <c r="AE3" s="205"/>
      <c r="AF3" s="205"/>
      <c r="AG3" s="205"/>
      <c r="AH3" s="205"/>
      <c r="AI3" s="205"/>
    </row>
    <row r="4" spans="1:256" s="198" customFormat="1" ht="27" customHeight="1">
      <c r="A4" s="206" t="s">
        <v>3</v>
      </c>
      <c r="B4" s="207" t="s">
        <v>33</v>
      </c>
      <c r="C4" s="208" t="s">
        <v>101</v>
      </c>
      <c r="D4" s="209"/>
      <c r="E4" s="208"/>
      <c r="F4" s="209"/>
      <c r="G4" s="208"/>
      <c r="H4" s="209"/>
      <c r="I4" s="208" t="s">
        <v>102</v>
      </c>
      <c r="J4" s="209"/>
      <c r="K4" s="208"/>
      <c r="L4" s="209"/>
      <c r="M4" s="208"/>
      <c r="N4" s="209"/>
      <c r="O4" s="208" t="s">
        <v>103</v>
      </c>
      <c r="P4" s="209"/>
      <c r="Q4" s="208"/>
      <c r="R4" s="209"/>
      <c r="S4" s="208"/>
      <c r="T4" s="209"/>
      <c r="U4" s="208"/>
      <c r="V4" s="209"/>
      <c r="W4" s="208"/>
      <c r="X4" s="209"/>
      <c r="Y4" s="208"/>
      <c r="Z4" s="209"/>
      <c r="AA4" s="208"/>
      <c r="AB4" s="209"/>
      <c r="AC4" s="208"/>
      <c r="AD4" s="209"/>
      <c r="AE4" s="208" t="s">
        <v>104</v>
      </c>
      <c r="AF4" s="209"/>
      <c r="AG4" s="209" t="s">
        <v>105</v>
      </c>
      <c r="AH4" s="209"/>
      <c r="AI4" s="209"/>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row>
    <row r="5" spans="1:256" s="198" customFormat="1" ht="153.75" customHeight="1">
      <c r="A5" s="210"/>
      <c r="B5" s="211"/>
      <c r="C5" s="212" t="s">
        <v>106</v>
      </c>
      <c r="D5" s="213"/>
      <c r="E5" s="212" t="s">
        <v>107</v>
      </c>
      <c r="F5" s="213"/>
      <c r="G5" s="214" t="s">
        <v>108</v>
      </c>
      <c r="H5" s="215"/>
      <c r="I5" s="212" t="s">
        <v>109</v>
      </c>
      <c r="J5" s="213"/>
      <c r="K5" s="212" t="s">
        <v>110</v>
      </c>
      <c r="L5" s="213"/>
      <c r="M5" s="212" t="s">
        <v>111</v>
      </c>
      <c r="N5" s="213"/>
      <c r="O5" s="212" t="s">
        <v>112</v>
      </c>
      <c r="P5" s="213"/>
      <c r="Q5" s="212" t="s">
        <v>113</v>
      </c>
      <c r="R5" s="213"/>
      <c r="S5" s="212" t="s">
        <v>114</v>
      </c>
      <c r="T5" s="213"/>
      <c r="U5" s="212" t="s">
        <v>115</v>
      </c>
      <c r="V5" s="213"/>
      <c r="W5" s="212" t="s">
        <v>116</v>
      </c>
      <c r="X5" s="213"/>
      <c r="Y5" s="212" t="s">
        <v>117</v>
      </c>
      <c r="Z5" s="213"/>
      <c r="AA5" s="212" t="s">
        <v>118</v>
      </c>
      <c r="AB5" s="213"/>
      <c r="AC5" s="212" t="s">
        <v>119</v>
      </c>
      <c r="AD5" s="213"/>
      <c r="AE5" s="212" t="s">
        <v>120</v>
      </c>
      <c r="AF5" s="213"/>
      <c r="AG5" s="213" t="s">
        <v>121</v>
      </c>
      <c r="AH5" s="213" t="s">
        <v>122</v>
      </c>
      <c r="AI5" s="213" t="s">
        <v>123</v>
      </c>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c r="IV5" s="226"/>
    </row>
    <row r="6" spans="1:35" ht="30" customHeight="1">
      <c r="A6" s="216"/>
      <c r="B6" s="217" t="s">
        <v>124</v>
      </c>
      <c r="C6" s="218" t="s">
        <v>125</v>
      </c>
      <c r="D6" s="217" t="s">
        <v>124</v>
      </c>
      <c r="E6" s="218" t="s">
        <v>126</v>
      </c>
      <c r="F6" s="217" t="s">
        <v>124</v>
      </c>
      <c r="G6" s="218" t="s">
        <v>125</v>
      </c>
      <c r="H6" s="217" t="s">
        <v>124</v>
      </c>
      <c r="I6" s="218" t="s">
        <v>125</v>
      </c>
      <c r="J6" s="217" t="s">
        <v>124</v>
      </c>
      <c r="K6" s="218" t="s">
        <v>125</v>
      </c>
      <c r="L6" s="217" t="s">
        <v>124</v>
      </c>
      <c r="M6" s="218" t="s">
        <v>125</v>
      </c>
      <c r="N6" s="217" t="s">
        <v>124</v>
      </c>
      <c r="O6" s="218" t="s">
        <v>125</v>
      </c>
      <c r="P6" s="217" t="s">
        <v>124</v>
      </c>
      <c r="Q6" s="218" t="s">
        <v>125</v>
      </c>
      <c r="R6" s="217" t="s">
        <v>124</v>
      </c>
      <c r="S6" s="218" t="s">
        <v>125</v>
      </c>
      <c r="T6" s="217" t="s">
        <v>124</v>
      </c>
      <c r="U6" s="218" t="s">
        <v>125</v>
      </c>
      <c r="V6" s="217" t="s">
        <v>124</v>
      </c>
      <c r="W6" s="218" t="s">
        <v>125</v>
      </c>
      <c r="X6" s="217" t="s">
        <v>124</v>
      </c>
      <c r="Y6" s="218" t="s">
        <v>125</v>
      </c>
      <c r="Z6" s="217" t="s">
        <v>124</v>
      </c>
      <c r="AA6" s="218" t="s">
        <v>125</v>
      </c>
      <c r="AB6" s="217" t="s">
        <v>124</v>
      </c>
      <c r="AC6" s="218" t="s">
        <v>125</v>
      </c>
      <c r="AD6" s="217" t="s">
        <v>124</v>
      </c>
      <c r="AE6" s="218" t="s">
        <v>127</v>
      </c>
      <c r="AF6" s="217" t="s">
        <v>124</v>
      </c>
      <c r="AG6" s="217" t="s">
        <v>124</v>
      </c>
      <c r="AH6" s="217" t="s">
        <v>124</v>
      </c>
      <c r="AI6" s="217" t="s">
        <v>124</v>
      </c>
    </row>
    <row r="7" spans="1:35" ht="30" customHeight="1">
      <c r="A7" s="219" t="s">
        <v>92</v>
      </c>
      <c r="B7" s="220">
        <v>5.32</v>
      </c>
      <c r="C7" s="219">
        <v>33</v>
      </c>
      <c r="D7" s="221">
        <v>0.16</v>
      </c>
      <c r="E7" s="219">
        <v>33</v>
      </c>
      <c r="F7" s="221">
        <v>0.07</v>
      </c>
      <c r="G7" s="219">
        <v>33</v>
      </c>
      <c r="H7" s="221">
        <v>0.66</v>
      </c>
      <c r="I7" s="219">
        <v>9</v>
      </c>
      <c r="J7" s="221">
        <v>0.18</v>
      </c>
      <c r="K7" s="219">
        <v>40</v>
      </c>
      <c r="L7" s="221">
        <v>0.8</v>
      </c>
      <c r="M7" s="219">
        <v>78</v>
      </c>
      <c r="N7" s="221">
        <v>1.248</v>
      </c>
      <c r="O7" s="219">
        <v>1</v>
      </c>
      <c r="P7" s="221">
        <v>0.12</v>
      </c>
      <c r="Q7" s="219">
        <v>1</v>
      </c>
      <c r="R7" s="221">
        <v>0.1</v>
      </c>
      <c r="S7" s="219">
        <v>1</v>
      </c>
      <c r="T7" s="221">
        <v>0.26</v>
      </c>
      <c r="U7" s="219">
        <v>4</v>
      </c>
      <c r="V7" s="221">
        <v>0.24</v>
      </c>
      <c r="W7" s="219">
        <v>4</v>
      </c>
      <c r="X7" s="221">
        <v>0.48</v>
      </c>
      <c r="Y7" s="219">
        <v>0</v>
      </c>
      <c r="Z7" s="221">
        <v>0</v>
      </c>
      <c r="AA7" s="219">
        <v>0</v>
      </c>
      <c r="AB7" s="221">
        <v>0</v>
      </c>
      <c r="AC7" s="219">
        <v>0</v>
      </c>
      <c r="AD7" s="224">
        <v>0</v>
      </c>
      <c r="AE7" s="219">
        <v>0</v>
      </c>
      <c r="AF7" s="221">
        <v>0</v>
      </c>
      <c r="AG7" s="224">
        <v>0.5</v>
      </c>
      <c r="AH7" s="224">
        <v>0.35</v>
      </c>
      <c r="AI7" s="224">
        <v>0.15</v>
      </c>
    </row>
    <row r="8" spans="1:35" ht="30" customHeight="1">
      <c r="A8" s="219" t="s">
        <v>128</v>
      </c>
      <c r="B8" s="220">
        <f>ROUNDUP(SUM(D8,F8,H8,J8,L8,N8,P8,R8,T8,V8,X8,Z8,AB8,AD8,AF8,AG8,AH8,AI8),2)</f>
        <v>2.84</v>
      </c>
      <c r="C8" s="219"/>
      <c r="D8" s="221"/>
      <c r="E8" s="219"/>
      <c r="F8" s="221"/>
      <c r="G8" s="219">
        <v>33</v>
      </c>
      <c r="H8" s="221">
        <v>0.66</v>
      </c>
      <c r="I8" s="219">
        <v>9</v>
      </c>
      <c r="J8" s="221">
        <f>I8*200/10000</f>
        <v>0.18</v>
      </c>
      <c r="K8" s="219">
        <v>20</v>
      </c>
      <c r="L8" s="221">
        <f>K8*200/10000</f>
        <v>0.4</v>
      </c>
      <c r="M8" s="219"/>
      <c r="N8" s="221"/>
      <c r="O8" s="219">
        <v>1</v>
      </c>
      <c r="P8" s="221">
        <f>O8*1200/10000</f>
        <v>0.12</v>
      </c>
      <c r="Q8" s="219">
        <v>1</v>
      </c>
      <c r="R8" s="221">
        <f>Q8*1000/10000</f>
        <v>0.1</v>
      </c>
      <c r="S8" s="219">
        <v>1</v>
      </c>
      <c r="T8" s="221">
        <f>S8*2600/10000</f>
        <v>0.26</v>
      </c>
      <c r="U8" s="219">
        <v>2</v>
      </c>
      <c r="V8" s="221">
        <v>0.12</v>
      </c>
      <c r="W8" s="219"/>
      <c r="X8" s="221"/>
      <c r="Y8" s="219"/>
      <c r="Z8" s="221"/>
      <c r="AA8" s="219"/>
      <c r="AB8" s="221"/>
      <c r="AC8" s="219"/>
      <c r="AD8" s="224"/>
      <c r="AE8" s="219"/>
      <c r="AF8" s="221"/>
      <c r="AG8" s="224">
        <v>0.5</v>
      </c>
      <c r="AH8" s="224">
        <v>0.35</v>
      </c>
      <c r="AI8" s="224">
        <v>0.15</v>
      </c>
    </row>
    <row r="9" spans="1:35" ht="30" customHeight="1">
      <c r="A9" s="219" t="s">
        <v>26</v>
      </c>
      <c r="B9" s="220">
        <f>ROUNDUP(SUM(D9,F9,H9,J9,L9,N9,P9,R9,T9,V9,X9,Z9,AB9,AD9,AF9,AG9,AH9,AI9),2)</f>
        <v>1.21</v>
      </c>
      <c r="C9" s="219">
        <v>22</v>
      </c>
      <c r="D9" s="221">
        <v>0.1</v>
      </c>
      <c r="E9" s="219">
        <f>C9</f>
        <v>22</v>
      </c>
      <c r="F9" s="221">
        <v>0.04</v>
      </c>
      <c r="G9" s="219"/>
      <c r="H9" s="221"/>
      <c r="I9" s="219"/>
      <c r="J9" s="221"/>
      <c r="K9" s="219">
        <v>20</v>
      </c>
      <c r="L9" s="221">
        <v>0.4</v>
      </c>
      <c r="M9" s="219">
        <v>19</v>
      </c>
      <c r="N9" s="221">
        <f>19*160/10000</f>
        <v>0.304</v>
      </c>
      <c r="O9" s="222"/>
      <c r="P9" s="223"/>
      <c r="Q9" s="219"/>
      <c r="R9" s="221"/>
      <c r="S9" s="219"/>
      <c r="T9" s="221"/>
      <c r="U9" s="219">
        <v>2</v>
      </c>
      <c r="V9" s="221">
        <v>0.12</v>
      </c>
      <c r="W9" s="219">
        <v>2</v>
      </c>
      <c r="X9" s="221">
        <v>0.24</v>
      </c>
      <c r="Y9" s="219"/>
      <c r="Z9" s="221"/>
      <c r="AA9" s="219"/>
      <c r="AB9" s="221"/>
      <c r="AC9" s="219"/>
      <c r="AD9" s="224"/>
      <c r="AE9" s="219"/>
      <c r="AF9" s="221"/>
      <c r="AG9" s="224"/>
      <c r="AH9" s="224"/>
      <c r="AI9" s="224"/>
    </row>
    <row r="10" spans="1:35" ht="30" customHeight="1">
      <c r="A10" s="219" t="s">
        <v>25</v>
      </c>
      <c r="B10" s="220">
        <f>ROUNDUP(SUM(D10,F10,H10,J10,L10,N10,P10,R10,T10,V10,X10,Z10,AB10,AD10,AF10,AG10,AH10,AI10),2)</f>
        <v>1.27</v>
      </c>
      <c r="C10" s="219">
        <v>11</v>
      </c>
      <c r="D10" s="221">
        <v>0.06</v>
      </c>
      <c r="E10" s="219">
        <f>C10</f>
        <v>11</v>
      </c>
      <c r="F10" s="221">
        <v>0.02</v>
      </c>
      <c r="G10" s="219"/>
      <c r="H10" s="221"/>
      <c r="I10" s="219"/>
      <c r="J10" s="221"/>
      <c r="K10" s="219"/>
      <c r="L10" s="221"/>
      <c r="M10" s="219">
        <v>59</v>
      </c>
      <c r="N10" s="221">
        <v>0.95</v>
      </c>
      <c r="O10" s="219"/>
      <c r="P10" s="221"/>
      <c r="Q10" s="219"/>
      <c r="R10" s="221"/>
      <c r="S10" s="219"/>
      <c r="T10" s="221"/>
      <c r="U10" s="219"/>
      <c r="V10" s="221"/>
      <c r="W10" s="219">
        <v>2</v>
      </c>
      <c r="X10" s="221">
        <v>0.24</v>
      </c>
      <c r="Y10" s="219"/>
      <c r="Z10" s="221"/>
      <c r="AA10" s="219"/>
      <c r="AB10" s="221"/>
      <c r="AC10" s="219"/>
      <c r="AD10" s="224"/>
      <c r="AE10" s="219"/>
      <c r="AF10" s="221"/>
      <c r="AG10" s="224"/>
      <c r="AH10" s="224"/>
      <c r="AI10" s="224"/>
    </row>
  </sheetData>
  <sheetProtection/>
  <mergeCells count="25">
    <mergeCell ref="A2:AI2"/>
    <mergeCell ref="B3:R3"/>
    <mergeCell ref="S3:AI3"/>
    <mergeCell ref="C4:H4"/>
    <mergeCell ref="I4:N4"/>
    <mergeCell ref="O4:AD4"/>
    <mergeCell ref="AE4:AF4"/>
    <mergeCell ref="AG4:AI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4:A6"/>
    <mergeCell ref="B4:B5"/>
  </mergeCells>
  <printOptions/>
  <pageMargins left="0.7513888888888889" right="0.7513888888888889" top="0.8027777777777778" bottom="0.8027777777777778" header="0.5076388888888889" footer="0.5076388888888889"/>
  <pageSetup horizontalDpi="600" verticalDpi="600" orientation="landscape" paperSize="9" scale="59"/>
  <legacyDrawing r:id="rId2"/>
</worksheet>
</file>

<file path=xl/worksheets/sheet7.xml><?xml version="1.0" encoding="utf-8"?>
<worksheet xmlns="http://schemas.openxmlformats.org/spreadsheetml/2006/main" xmlns:r="http://schemas.openxmlformats.org/officeDocument/2006/relationships">
  <dimension ref="A1:O17"/>
  <sheetViews>
    <sheetView tabSelected="1" view="pageBreakPreview" zoomScaleNormal="115" zoomScaleSheetLayoutView="100" workbookViewId="0" topLeftCell="A1">
      <pane ySplit="4" topLeftCell="A5" activePane="bottomLeft" state="frozen"/>
      <selection pane="bottomLeft" activeCell="Q7" sqref="Q7"/>
    </sheetView>
  </sheetViews>
  <sheetFormatPr defaultColWidth="8.75390625" defaultRowHeight="11.25" customHeight="1"/>
  <cols>
    <col min="1" max="1" width="24.875" style="159" customWidth="1"/>
    <col min="2" max="2" width="8.875" style="160" customWidth="1"/>
    <col min="3" max="3" width="10.75390625" style="159" customWidth="1"/>
    <col min="4" max="4" width="7.875" style="160" customWidth="1"/>
    <col min="5" max="5" width="11.25390625" style="159" customWidth="1"/>
    <col min="6" max="6" width="7.625" style="160" customWidth="1"/>
    <col min="7" max="7" width="8.125" style="159" customWidth="1"/>
    <col min="8" max="8" width="10.375" style="160" customWidth="1"/>
    <col min="9" max="9" width="11.00390625" style="161" customWidth="1"/>
    <col min="10" max="10" width="7.00390625" style="162" customWidth="1"/>
    <col min="11" max="11" width="8.75390625" style="161" customWidth="1"/>
    <col min="12" max="12" width="8.75390625" style="162" customWidth="1"/>
    <col min="13" max="13" width="12.00390625" style="161" customWidth="1"/>
    <col min="14" max="14" width="9.625" style="162" customWidth="1"/>
    <col min="15" max="15" width="8.75390625" style="161" customWidth="1"/>
    <col min="16" max="16384" width="8.75390625" style="159" customWidth="1"/>
  </cols>
  <sheetData>
    <row r="1" ht="25.5" customHeight="1">
      <c r="A1" s="163" t="s">
        <v>129</v>
      </c>
    </row>
    <row r="2" spans="1:15" s="156" customFormat="1" ht="57.75" customHeight="1">
      <c r="A2" s="164" t="s">
        <v>130</v>
      </c>
      <c r="B2" s="164"/>
      <c r="C2" s="164"/>
      <c r="D2" s="164"/>
      <c r="E2" s="164"/>
      <c r="F2" s="164"/>
      <c r="G2" s="164"/>
      <c r="H2" s="164"/>
      <c r="I2" s="164"/>
      <c r="J2" s="164"/>
      <c r="K2" s="164"/>
      <c r="L2" s="164"/>
      <c r="M2" s="164"/>
      <c r="N2" s="164"/>
      <c r="O2" s="183"/>
    </row>
    <row r="3" spans="1:15" s="157" customFormat="1" ht="15.75" customHeight="1">
      <c r="A3" s="165"/>
      <c r="B3" s="165"/>
      <c r="C3" s="165"/>
      <c r="D3" s="165"/>
      <c r="E3" s="165"/>
      <c r="F3" s="165"/>
      <c r="G3" s="165"/>
      <c r="H3" s="165"/>
      <c r="I3" s="165"/>
      <c r="J3" s="165"/>
      <c r="K3" s="165"/>
      <c r="L3" s="165"/>
      <c r="M3" s="184" t="s">
        <v>131</v>
      </c>
      <c r="N3" s="184"/>
      <c r="O3" s="185"/>
    </row>
    <row r="4" spans="1:15" s="157" customFormat="1" ht="85.5" customHeight="1">
      <c r="A4" s="166" t="s">
        <v>32</v>
      </c>
      <c r="B4" s="167" t="s">
        <v>33</v>
      </c>
      <c r="C4" s="168" t="s">
        <v>132</v>
      </c>
      <c r="D4" s="169" t="s">
        <v>39</v>
      </c>
      <c r="E4" s="168" t="s">
        <v>133</v>
      </c>
      <c r="F4" s="170" t="s">
        <v>39</v>
      </c>
      <c r="G4" s="168" t="s">
        <v>134</v>
      </c>
      <c r="H4" s="170" t="s">
        <v>39</v>
      </c>
      <c r="I4" s="186" t="s">
        <v>135</v>
      </c>
      <c r="J4" s="187" t="s">
        <v>39</v>
      </c>
      <c r="K4" s="188" t="s">
        <v>136</v>
      </c>
      <c r="L4" s="187" t="s">
        <v>39</v>
      </c>
      <c r="M4" s="188" t="s">
        <v>137</v>
      </c>
      <c r="N4" s="187" t="s">
        <v>39</v>
      </c>
      <c r="O4" s="185"/>
    </row>
    <row r="5" spans="1:15" s="158" customFormat="1" ht="27.75" customHeight="1">
      <c r="A5" s="171" t="s">
        <v>13</v>
      </c>
      <c r="B5" s="172">
        <v>9.1</v>
      </c>
      <c r="C5" s="173">
        <v>800</v>
      </c>
      <c r="D5" s="172">
        <v>4.1</v>
      </c>
      <c r="E5" s="171">
        <v>0</v>
      </c>
      <c r="F5" s="174">
        <v>0</v>
      </c>
      <c r="G5" s="171">
        <v>0</v>
      </c>
      <c r="H5" s="174">
        <v>0</v>
      </c>
      <c r="I5" s="189">
        <v>0</v>
      </c>
      <c r="J5" s="190">
        <v>0</v>
      </c>
      <c r="K5" s="191">
        <v>1</v>
      </c>
      <c r="L5" s="192">
        <v>5</v>
      </c>
      <c r="M5" s="191">
        <v>0</v>
      </c>
      <c r="N5" s="192">
        <v>0</v>
      </c>
      <c r="O5" s="193"/>
    </row>
    <row r="6" spans="1:15" s="157" customFormat="1" ht="27.75" customHeight="1">
      <c r="A6" s="175" t="s">
        <v>138</v>
      </c>
      <c r="B6" s="176">
        <f>ROUND(SUM(D6,F6,H6,J6,L6,N6),2)</f>
        <v>3.3</v>
      </c>
      <c r="C6" s="175">
        <v>400</v>
      </c>
      <c r="D6" s="176">
        <v>3.3</v>
      </c>
      <c r="E6" s="175"/>
      <c r="F6" s="176"/>
      <c r="G6" s="175"/>
      <c r="H6" s="176"/>
      <c r="I6" s="194"/>
      <c r="J6" s="195"/>
      <c r="K6" s="196"/>
      <c r="L6" s="197"/>
      <c r="M6" s="196"/>
      <c r="N6" s="197"/>
      <c r="O6" s="185"/>
    </row>
    <row r="7" spans="1:15" s="157" customFormat="1" ht="27.75" customHeight="1">
      <c r="A7" s="175" t="s">
        <v>139</v>
      </c>
      <c r="B7" s="176">
        <f>ROUND(SUM(D7,F7,H7,J7,L7,N7),2)</f>
        <v>5.8</v>
      </c>
      <c r="C7" s="175">
        <v>400</v>
      </c>
      <c r="D7" s="176">
        <v>0.8</v>
      </c>
      <c r="E7" s="175"/>
      <c r="F7" s="176"/>
      <c r="G7" s="175"/>
      <c r="H7" s="176"/>
      <c r="I7" s="194"/>
      <c r="J7" s="195"/>
      <c r="K7" s="196">
        <v>1</v>
      </c>
      <c r="L7" s="197">
        <v>5</v>
      </c>
      <c r="M7" s="196"/>
      <c r="N7" s="197"/>
      <c r="O7" s="185"/>
    </row>
    <row r="8" spans="1:15" s="157" customFormat="1" ht="138.75" customHeight="1">
      <c r="A8" s="177" t="s">
        <v>140</v>
      </c>
      <c r="B8" s="177"/>
      <c r="C8" s="177"/>
      <c r="D8" s="177"/>
      <c r="E8" s="177"/>
      <c r="F8" s="177"/>
      <c r="G8" s="177"/>
      <c r="H8" s="177"/>
      <c r="I8" s="177"/>
      <c r="J8" s="177"/>
      <c r="K8" s="177"/>
      <c r="L8" s="177"/>
      <c r="M8" s="177"/>
      <c r="N8" s="177"/>
      <c r="O8" s="185"/>
    </row>
    <row r="9" spans="3:8" ht="42" customHeight="1">
      <c r="C9" s="178"/>
      <c r="D9" s="179"/>
      <c r="E9" s="178"/>
      <c r="F9" s="179"/>
      <c r="G9" s="178"/>
      <c r="H9" s="179"/>
    </row>
    <row r="10" spans="3:8" ht="12" customHeight="1">
      <c r="C10" s="178"/>
      <c r="D10" s="179"/>
      <c r="E10" s="178"/>
      <c r="F10" s="179"/>
      <c r="G10" s="178"/>
      <c r="H10" s="179"/>
    </row>
    <row r="11" spans="3:8" ht="33.75" customHeight="1" hidden="1">
      <c r="C11" s="178"/>
      <c r="D11" s="179"/>
      <c r="E11" s="178"/>
      <c r="F11" s="179"/>
      <c r="G11" s="178"/>
      <c r="H11" s="179"/>
    </row>
    <row r="12" spans="3:8" ht="36.75" customHeight="1">
      <c r="C12" s="178"/>
      <c r="D12" s="179"/>
      <c r="E12" s="178"/>
      <c r="F12" s="179"/>
      <c r="G12" s="178"/>
      <c r="H12" s="179"/>
    </row>
    <row r="13" spans="3:8" ht="30" customHeight="1">
      <c r="C13" s="178"/>
      <c r="D13" s="179"/>
      <c r="E13" s="178"/>
      <c r="F13" s="179"/>
      <c r="G13" s="178"/>
      <c r="H13" s="179"/>
    </row>
    <row r="14" spans="3:8" ht="15" customHeight="1">
      <c r="C14" s="178"/>
      <c r="D14" s="179"/>
      <c r="E14" s="178"/>
      <c r="F14" s="179"/>
      <c r="G14" s="178"/>
      <c r="H14" s="179"/>
    </row>
    <row r="15" spans="3:8" ht="18" customHeight="1">
      <c r="C15" s="180"/>
      <c r="D15" s="181"/>
      <c r="E15" s="180"/>
      <c r="F15" s="181"/>
      <c r="G15" s="180"/>
      <c r="H15" s="181"/>
    </row>
    <row r="16" ht="9" customHeight="1"/>
    <row r="17" spans="1:2" ht="17.25" customHeight="1">
      <c r="A17" s="182"/>
      <c r="B17" s="182"/>
    </row>
  </sheetData>
  <sheetProtection/>
  <mergeCells count="4">
    <mergeCell ref="A2:N2"/>
    <mergeCell ref="M3:N3"/>
    <mergeCell ref="A8:N8"/>
    <mergeCell ref="A17:B17"/>
  </mergeCells>
  <printOptions/>
  <pageMargins left="0.7513888888888889" right="0.7513888888888889" top="0.8027777777777778" bottom="0.8027777777777778" header="0.5076388888888889" footer="0.5076388888888889"/>
  <pageSetup horizontalDpi="300" verticalDpi="300" orientation="landscape" paperSize="9" scale="85"/>
  <colBreaks count="1" manualBreakCount="1">
    <brk id="14" max="65401" man="1"/>
  </colBreaks>
</worksheet>
</file>

<file path=xl/worksheets/sheet8.xml><?xml version="1.0" encoding="utf-8"?>
<worksheet xmlns="http://schemas.openxmlformats.org/spreadsheetml/2006/main" xmlns:r="http://schemas.openxmlformats.org/officeDocument/2006/relationships">
  <dimension ref="A1:IV145"/>
  <sheetViews>
    <sheetView view="pageBreakPreview" zoomScale="115" zoomScaleSheetLayoutView="115" workbookViewId="0" topLeftCell="C1">
      <pane ySplit="8" topLeftCell="A18" activePane="bottomLeft" state="frozen"/>
      <selection pane="bottomLeft" activeCell="A2" sqref="A2:W2"/>
    </sheetView>
  </sheetViews>
  <sheetFormatPr defaultColWidth="9.00390625" defaultRowHeight="13.5"/>
  <cols>
    <col min="1" max="1" width="25.50390625" style="80" customWidth="1"/>
    <col min="2" max="2" width="9.50390625" style="80" customWidth="1"/>
    <col min="3" max="3" width="6.625" style="80" customWidth="1"/>
    <col min="4" max="4" width="7.375" style="82" customWidth="1"/>
    <col min="5" max="5" width="6.625" style="83" customWidth="1"/>
    <col min="6" max="6" width="6.625" style="82" customWidth="1"/>
    <col min="7" max="7" width="6.125" style="80" customWidth="1"/>
    <col min="8" max="8" width="5.125" style="80" customWidth="1"/>
    <col min="9" max="9" width="6.25390625" style="80" customWidth="1"/>
    <col min="10" max="11" width="6.00390625" style="84" customWidth="1"/>
    <col min="12" max="12" width="6.50390625" style="85" customWidth="1"/>
    <col min="13" max="13" width="6.00390625" style="84" customWidth="1"/>
    <col min="14" max="14" width="7.875" style="84" customWidth="1"/>
    <col min="15" max="15" width="5.75390625" style="86" customWidth="1"/>
    <col min="16" max="17" width="6.00390625" style="87" customWidth="1"/>
    <col min="18" max="18" width="9.875" style="88" customWidth="1"/>
    <col min="19" max="19" width="6.75390625" style="86" customWidth="1"/>
    <col min="20" max="20" width="10.125" style="88" customWidth="1"/>
    <col min="21" max="21" width="6.75390625" style="89" customWidth="1"/>
    <col min="22" max="22" width="8.00390625" style="90" customWidth="1"/>
    <col min="23" max="23" width="9.00390625" style="91" customWidth="1"/>
    <col min="24" max="252" width="9.00390625" style="80" customWidth="1"/>
    <col min="253" max="255" width="9.00390625" style="92" customWidth="1"/>
    <col min="256" max="256" width="9.00390625" style="93" customWidth="1"/>
  </cols>
  <sheetData>
    <row r="1" ht="24.75" customHeight="1">
      <c r="A1" s="94" t="s">
        <v>141</v>
      </c>
    </row>
    <row r="2" spans="1:255" s="80" customFormat="1" ht="22.5">
      <c r="A2" s="95" t="s">
        <v>142</v>
      </c>
      <c r="B2" s="95"/>
      <c r="C2" s="95"/>
      <c r="D2" s="95"/>
      <c r="E2" s="95"/>
      <c r="F2" s="95"/>
      <c r="G2" s="95"/>
      <c r="H2" s="95"/>
      <c r="I2" s="95"/>
      <c r="J2" s="95"/>
      <c r="K2" s="95"/>
      <c r="L2" s="95"/>
      <c r="M2" s="95"/>
      <c r="N2" s="95"/>
      <c r="O2" s="95"/>
      <c r="P2" s="95"/>
      <c r="Q2" s="95"/>
      <c r="R2" s="95"/>
      <c r="S2" s="95"/>
      <c r="T2" s="95"/>
      <c r="U2" s="95"/>
      <c r="V2" s="95"/>
      <c r="W2" s="95"/>
      <c r="IS2" s="92"/>
      <c r="IT2" s="92"/>
      <c r="IU2" s="92"/>
    </row>
    <row r="3" spans="1:256" s="81" customFormat="1" ht="16.5" customHeight="1">
      <c r="A3" s="96"/>
      <c r="B3" s="96"/>
      <c r="C3" s="97"/>
      <c r="D3" s="97"/>
      <c r="E3" s="97"/>
      <c r="F3" s="97"/>
      <c r="G3" s="97"/>
      <c r="H3" s="97"/>
      <c r="I3" s="97"/>
      <c r="J3" s="97"/>
      <c r="K3" s="97"/>
      <c r="L3" s="97"/>
      <c r="M3" s="97"/>
      <c r="N3" s="97"/>
      <c r="O3" s="97"/>
      <c r="P3" s="97"/>
      <c r="Q3" s="97"/>
      <c r="R3" s="97"/>
      <c r="S3" s="97"/>
      <c r="T3" s="97"/>
      <c r="U3" s="127" t="s">
        <v>2</v>
      </c>
      <c r="V3" s="127"/>
      <c r="W3" s="127"/>
      <c r="IS3" s="151"/>
      <c r="IT3" s="151"/>
      <c r="IU3" s="151"/>
      <c r="IV3" s="152"/>
    </row>
    <row r="4" spans="1:256" s="81" customFormat="1" ht="18.75" customHeight="1">
      <c r="A4" s="61" t="s">
        <v>62</v>
      </c>
      <c r="B4" s="98" t="s">
        <v>143</v>
      </c>
      <c r="C4" s="99" t="s">
        <v>144</v>
      </c>
      <c r="D4" s="100"/>
      <c r="E4" s="100"/>
      <c r="F4" s="100"/>
      <c r="G4" s="100"/>
      <c r="H4" s="100"/>
      <c r="I4" s="100"/>
      <c r="J4" s="100"/>
      <c r="K4" s="100"/>
      <c r="L4" s="100"/>
      <c r="M4" s="100"/>
      <c r="N4" s="100"/>
      <c r="O4" s="100"/>
      <c r="P4" s="100"/>
      <c r="Q4" s="100"/>
      <c r="R4" s="100"/>
      <c r="S4" s="100"/>
      <c r="T4" s="128"/>
      <c r="U4" s="129" t="s">
        <v>145</v>
      </c>
      <c r="V4" s="130"/>
      <c r="W4" s="131"/>
      <c r="IS4" s="151"/>
      <c r="IT4" s="151"/>
      <c r="IU4" s="151"/>
      <c r="IV4" s="152"/>
    </row>
    <row r="5" spans="1:256" s="81" customFormat="1" ht="15" customHeight="1">
      <c r="A5" s="61"/>
      <c r="B5" s="98"/>
      <c r="C5" s="101"/>
      <c r="D5" s="102"/>
      <c r="E5" s="102"/>
      <c r="F5" s="102"/>
      <c r="G5" s="102"/>
      <c r="H5" s="102"/>
      <c r="I5" s="102"/>
      <c r="J5" s="102"/>
      <c r="K5" s="102"/>
      <c r="L5" s="102"/>
      <c r="M5" s="102"/>
      <c r="N5" s="102"/>
      <c r="O5" s="102"/>
      <c r="P5" s="102"/>
      <c r="Q5" s="102"/>
      <c r="R5" s="102"/>
      <c r="S5" s="102"/>
      <c r="T5" s="132"/>
      <c r="U5" s="133"/>
      <c r="V5" s="134"/>
      <c r="W5" s="135"/>
      <c r="IS5" s="151"/>
      <c r="IT5" s="151"/>
      <c r="IU5" s="151"/>
      <c r="IV5" s="152"/>
    </row>
    <row r="6" spans="1:256" s="81" customFormat="1" ht="49.5" customHeight="1">
      <c r="A6" s="61"/>
      <c r="B6" s="98"/>
      <c r="C6" s="103" t="s">
        <v>146</v>
      </c>
      <c r="D6" s="103"/>
      <c r="E6" s="103"/>
      <c r="F6" s="103"/>
      <c r="G6" s="103"/>
      <c r="H6" s="103"/>
      <c r="I6" s="103"/>
      <c r="J6" s="120" t="s">
        <v>147</v>
      </c>
      <c r="K6" s="120"/>
      <c r="L6" s="120"/>
      <c r="M6" s="120"/>
      <c r="N6" s="120"/>
      <c r="O6" s="120"/>
      <c r="P6" s="120"/>
      <c r="Q6" s="120"/>
      <c r="R6" s="120"/>
      <c r="S6" s="103" t="s">
        <v>148</v>
      </c>
      <c r="T6" s="103"/>
      <c r="U6" s="136" t="s">
        <v>9</v>
      </c>
      <c r="V6" s="137" t="s">
        <v>149</v>
      </c>
      <c r="W6" s="138" t="s">
        <v>39</v>
      </c>
      <c r="IS6" s="151"/>
      <c r="IT6" s="151"/>
      <c r="IU6" s="151"/>
      <c r="IV6" s="152"/>
    </row>
    <row r="7" spans="1:256" s="81" customFormat="1" ht="55.5" customHeight="1">
      <c r="A7" s="61"/>
      <c r="B7" s="98"/>
      <c r="C7" s="103" t="s">
        <v>150</v>
      </c>
      <c r="D7" s="103"/>
      <c r="E7" s="103" t="s">
        <v>151</v>
      </c>
      <c r="F7" s="103"/>
      <c r="G7" s="103" t="s">
        <v>152</v>
      </c>
      <c r="H7" s="103" t="s">
        <v>153</v>
      </c>
      <c r="I7" s="103"/>
      <c r="J7" s="120" t="s">
        <v>154</v>
      </c>
      <c r="K7" s="120"/>
      <c r="L7" s="120"/>
      <c r="M7" s="120" t="s">
        <v>155</v>
      </c>
      <c r="N7" s="120"/>
      <c r="O7" s="103" t="s">
        <v>156</v>
      </c>
      <c r="P7" s="103"/>
      <c r="Q7" s="104" t="s">
        <v>157</v>
      </c>
      <c r="R7" s="139"/>
      <c r="S7" s="103" t="s">
        <v>158</v>
      </c>
      <c r="T7" s="103"/>
      <c r="U7" s="136"/>
      <c r="V7" s="140"/>
      <c r="W7" s="141"/>
      <c r="IS7" s="151"/>
      <c r="IT7" s="151"/>
      <c r="IU7" s="151"/>
      <c r="IV7" s="152"/>
    </row>
    <row r="8" spans="1:256" s="81" customFormat="1" ht="42.75" customHeight="1">
      <c r="A8" s="61"/>
      <c r="B8" s="98"/>
      <c r="C8" s="103" t="s">
        <v>159</v>
      </c>
      <c r="D8" s="104" t="s">
        <v>160</v>
      </c>
      <c r="E8" s="105" t="s">
        <v>159</v>
      </c>
      <c r="F8" s="104" t="s">
        <v>160</v>
      </c>
      <c r="G8" s="106" t="s">
        <v>160</v>
      </c>
      <c r="H8" s="106" t="s">
        <v>161</v>
      </c>
      <c r="I8" s="106" t="s">
        <v>160</v>
      </c>
      <c r="J8" s="103" t="s">
        <v>159</v>
      </c>
      <c r="K8" s="103" t="s">
        <v>162</v>
      </c>
      <c r="L8" s="104" t="s">
        <v>160</v>
      </c>
      <c r="M8" s="104" t="s">
        <v>163</v>
      </c>
      <c r="N8" s="104" t="s">
        <v>39</v>
      </c>
      <c r="O8" s="105" t="s">
        <v>163</v>
      </c>
      <c r="P8" s="103" t="s">
        <v>39</v>
      </c>
      <c r="Q8" s="103" t="s">
        <v>163</v>
      </c>
      <c r="R8" s="104" t="s">
        <v>164</v>
      </c>
      <c r="S8" s="105" t="s">
        <v>163</v>
      </c>
      <c r="T8" s="104" t="s">
        <v>39</v>
      </c>
      <c r="U8" s="136"/>
      <c r="V8" s="142"/>
      <c r="W8" s="143"/>
      <c r="IS8" s="151"/>
      <c r="IT8" s="151"/>
      <c r="IU8" s="151"/>
      <c r="IV8" s="152"/>
    </row>
    <row r="9" spans="1:256" s="81" customFormat="1" ht="24.75" customHeight="1">
      <c r="A9" s="107" t="s">
        <v>13</v>
      </c>
      <c r="B9" s="108">
        <v>119.39</v>
      </c>
      <c r="C9" s="109">
        <v>58</v>
      </c>
      <c r="D9" s="110">
        <v>16.47</v>
      </c>
      <c r="E9" s="111">
        <v>30</v>
      </c>
      <c r="F9" s="110">
        <v>8.52</v>
      </c>
      <c r="G9" s="112">
        <v>0</v>
      </c>
      <c r="H9" s="112">
        <v>0</v>
      </c>
      <c r="I9" s="112">
        <v>0</v>
      </c>
      <c r="J9" s="121">
        <v>0</v>
      </c>
      <c r="K9" s="121">
        <v>0</v>
      </c>
      <c r="L9" s="122">
        <v>0</v>
      </c>
      <c r="M9" s="123">
        <v>0</v>
      </c>
      <c r="N9" s="108">
        <v>0</v>
      </c>
      <c r="O9" s="123">
        <v>0</v>
      </c>
      <c r="P9" s="121">
        <v>0</v>
      </c>
      <c r="Q9" s="121">
        <v>0</v>
      </c>
      <c r="R9" s="124">
        <v>0</v>
      </c>
      <c r="S9" s="123">
        <v>2</v>
      </c>
      <c r="T9" s="122">
        <v>94.4</v>
      </c>
      <c r="U9" s="144">
        <v>0</v>
      </c>
      <c r="V9" s="145">
        <v>0</v>
      </c>
      <c r="W9" s="144">
        <v>0</v>
      </c>
      <c r="IS9" s="151"/>
      <c r="IT9" s="151"/>
      <c r="IU9" s="151"/>
      <c r="IV9" s="152"/>
    </row>
    <row r="10" spans="1:256" s="81" customFormat="1" ht="24.75" customHeight="1">
      <c r="A10" s="113" t="s">
        <v>138</v>
      </c>
      <c r="B10" s="108">
        <f aca="true" t="shared" si="0" ref="B10:B16">D10+F10+T10</f>
        <v>29.439999999999998</v>
      </c>
      <c r="C10" s="114">
        <v>15</v>
      </c>
      <c r="D10" s="115">
        <f>ROUND(C10*0.142*2,2)</f>
        <v>4.26</v>
      </c>
      <c r="E10" s="116">
        <v>30</v>
      </c>
      <c r="F10" s="115">
        <f>ROUND(E10*0.142*2,2)</f>
        <v>8.52</v>
      </c>
      <c r="G10" s="112"/>
      <c r="H10" s="112"/>
      <c r="I10" s="112"/>
      <c r="J10" s="121"/>
      <c r="K10" s="121"/>
      <c r="L10" s="122"/>
      <c r="M10" s="123"/>
      <c r="N10" s="124"/>
      <c r="O10" s="123"/>
      <c r="P10" s="121"/>
      <c r="Q10" s="121"/>
      <c r="R10" s="124"/>
      <c r="S10" s="123"/>
      <c r="T10" s="122">
        <v>16.66</v>
      </c>
      <c r="U10" s="146">
        <f>SUM(U16:U16)</f>
        <v>0</v>
      </c>
      <c r="V10" s="147">
        <f>SUM(V16:V16)</f>
        <v>0</v>
      </c>
      <c r="W10" s="146">
        <f>SUM(W16:W16)</f>
        <v>0</v>
      </c>
      <c r="IS10" s="151"/>
      <c r="IT10" s="151"/>
      <c r="IU10" s="151"/>
      <c r="IV10" s="152"/>
    </row>
    <row r="11" spans="1:256" s="81" customFormat="1" ht="24.75" customHeight="1">
      <c r="A11" s="113" t="s">
        <v>18</v>
      </c>
      <c r="B11" s="108">
        <f t="shared" si="0"/>
        <v>1.91</v>
      </c>
      <c r="C11" s="114"/>
      <c r="D11" s="115"/>
      <c r="E11" s="116"/>
      <c r="F11" s="115"/>
      <c r="G11" s="112"/>
      <c r="H11" s="112"/>
      <c r="I11" s="112"/>
      <c r="J11" s="121"/>
      <c r="K11" s="121"/>
      <c r="L11" s="122"/>
      <c r="M11" s="123"/>
      <c r="N11" s="124"/>
      <c r="O11" s="123"/>
      <c r="P11" s="121"/>
      <c r="Q11" s="121"/>
      <c r="R11" s="124"/>
      <c r="S11" s="123"/>
      <c r="T11" s="122">
        <v>1.91</v>
      </c>
      <c r="U11" s="146"/>
      <c r="V11" s="147"/>
      <c r="W11" s="146"/>
      <c r="IS11" s="151"/>
      <c r="IT11" s="151"/>
      <c r="IU11" s="151"/>
      <c r="IV11" s="152"/>
    </row>
    <row r="12" spans="1:256" s="81" customFormat="1" ht="24.75" customHeight="1">
      <c r="A12" s="113" t="s">
        <v>20</v>
      </c>
      <c r="B12" s="108">
        <f t="shared" si="0"/>
        <v>1.91</v>
      </c>
      <c r="C12" s="114"/>
      <c r="D12" s="115"/>
      <c r="E12" s="116"/>
      <c r="F12" s="115"/>
      <c r="G12" s="112"/>
      <c r="H12" s="112"/>
      <c r="I12" s="112"/>
      <c r="J12" s="121"/>
      <c r="K12" s="121"/>
      <c r="L12" s="122"/>
      <c r="M12" s="123"/>
      <c r="N12" s="124"/>
      <c r="O12" s="123"/>
      <c r="P12" s="121"/>
      <c r="Q12" s="121"/>
      <c r="R12" s="124"/>
      <c r="S12" s="123"/>
      <c r="T12" s="122">
        <v>1.91</v>
      </c>
      <c r="U12" s="146"/>
      <c r="V12" s="147"/>
      <c r="W12" s="146"/>
      <c r="IS12" s="151"/>
      <c r="IT12" s="151"/>
      <c r="IU12" s="151"/>
      <c r="IV12" s="152"/>
    </row>
    <row r="13" spans="1:256" s="81" customFormat="1" ht="24.75" customHeight="1">
      <c r="A13" s="113" t="s">
        <v>22</v>
      </c>
      <c r="B13" s="108">
        <f t="shared" si="0"/>
        <v>3.82</v>
      </c>
      <c r="C13" s="114"/>
      <c r="D13" s="115"/>
      <c r="E13" s="116"/>
      <c r="F13" s="115"/>
      <c r="G13" s="112"/>
      <c r="H13" s="112"/>
      <c r="I13" s="112"/>
      <c r="J13" s="121"/>
      <c r="K13" s="121"/>
      <c r="L13" s="122"/>
      <c r="M13" s="123"/>
      <c r="N13" s="124"/>
      <c r="O13" s="123"/>
      <c r="P13" s="121"/>
      <c r="Q13" s="121"/>
      <c r="R13" s="124"/>
      <c r="S13" s="123"/>
      <c r="T13" s="122">
        <v>3.82</v>
      </c>
      <c r="U13" s="146"/>
      <c r="V13" s="147"/>
      <c r="W13" s="146"/>
      <c r="IS13" s="151"/>
      <c r="IT13" s="151"/>
      <c r="IU13" s="151"/>
      <c r="IV13" s="152"/>
    </row>
    <row r="14" spans="1:256" s="81" customFormat="1" ht="24.75" customHeight="1">
      <c r="A14" s="113" t="s">
        <v>26</v>
      </c>
      <c r="B14" s="108">
        <f t="shared" si="0"/>
        <v>26.96</v>
      </c>
      <c r="C14" s="114"/>
      <c r="D14" s="115"/>
      <c r="E14" s="116"/>
      <c r="F14" s="115"/>
      <c r="G14" s="112"/>
      <c r="H14" s="112"/>
      <c r="I14" s="112"/>
      <c r="J14" s="121"/>
      <c r="K14" s="121"/>
      <c r="L14" s="122"/>
      <c r="M14" s="123"/>
      <c r="N14" s="124"/>
      <c r="O14" s="123"/>
      <c r="P14" s="121"/>
      <c r="Q14" s="121"/>
      <c r="R14" s="124"/>
      <c r="S14" s="123">
        <v>1</v>
      </c>
      <c r="T14" s="148">
        <v>26.96</v>
      </c>
      <c r="U14" s="146"/>
      <c r="V14" s="147"/>
      <c r="W14" s="146"/>
      <c r="IS14" s="151"/>
      <c r="IT14" s="151"/>
      <c r="IU14" s="151"/>
      <c r="IV14" s="152"/>
    </row>
    <row r="15" spans="1:256" s="81" customFormat="1" ht="24.75" customHeight="1">
      <c r="A15" s="113" t="s">
        <v>25</v>
      </c>
      <c r="B15" s="108">
        <f t="shared" si="0"/>
        <v>43.14</v>
      </c>
      <c r="C15" s="114"/>
      <c r="D15" s="115"/>
      <c r="E15" s="116"/>
      <c r="F15" s="115"/>
      <c r="G15" s="112"/>
      <c r="H15" s="112"/>
      <c r="I15" s="112"/>
      <c r="J15" s="121"/>
      <c r="K15" s="121"/>
      <c r="L15" s="122"/>
      <c r="M15" s="123"/>
      <c r="N15" s="124"/>
      <c r="O15" s="123"/>
      <c r="P15" s="121"/>
      <c r="Q15" s="121"/>
      <c r="R15" s="124"/>
      <c r="S15" s="123">
        <v>1</v>
      </c>
      <c r="T15" s="148">
        <v>43.14</v>
      </c>
      <c r="U15" s="146"/>
      <c r="V15" s="147"/>
      <c r="W15" s="146"/>
      <c r="IS15" s="151"/>
      <c r="IT15" s="151"/>
      <c r="IU15" s="151"/>
      <c r="IV15" s="152"/>
    </row>
    <row r="16" spans="1:256" s="81" customFormat="1" ht="24.75" customHeight="1">
      <c r="A16" s="113" t="s">
        <v>48</v>
      </c>
      <c r="B16" s="108">
        <f t="shared" si="0"/>
        <v>12.21</v>
      </c>
      <c r="C16" s="114">
        <v>43</v>
      </c>
      <c r="D16" s="115">
        <f>ROUND(C16*0.142*2,2)</f>
        <v>12.21</v>
      </c>
      <c r="E16" s="116"/>
      <c r="F16" s="110"/>
      <c r="G16" s="112"/>
      <c r="H16" s="112"/>
      <c r="I16" s="112"/>
      <c r="J16" s="121"/>
      <c r="K16" s="121"/>
      <c r="L16" s="122"/>
      <c r="M16" s="121"/>
      <c r="N16" s="124"/>
      <c r="O16" s="123"/>
      <c r="P16" s="121"/>
      <c r="Q16" s="121"/>
      <c r="R16" s="124"/>
      <c r="S16" s="123"/>
      <c r="T16" s="122"/>
      <c r="U16" s="144">
        <f>ROUND(SUM(W16),2)</f>
        <v>0</v>
      </c>
      <c r="V16" s="145"/>
      <c r="W16" s="144"/>
      <c r="IS16" s="151"/>
      <c r="IT16" s="151"/>
      <c r="IU16" s="151"/>
      <c r="IV16" s="152"/>
    </row>
    <row r="17" spans="1:256" s="81" customFormat="1" ht="120" customHeight="1">
      <c r="A17" s="117" t="s">
        <v>165</v>
      </c>
      <c r="B17" s="117"/>
      <c r="C17" s="117"/>
      <c r="D17" s="117"/>
      <c r="E17" s="117"/>
      <c r="F17" s="117"/>
      <c r="G17" s="117"/>
      <c r="H17" s="117"/>
      <c r="I17" s="117"/>
      <c r="J17" s="117"/>
      <c r="K17" s="117"/>
      <c r="L17" s="117"/>
      <c r="M17" s="117"/>
      <c r="N17" s="117"/>
      <c r="O17" s="117"/>
      <c r="P17" s="117"/>
      <c r="Q17" s="117"/>
      <c r="R17" s="117"/>
      <c r="S17" s="117"/>
      <c r="T17" s="117"/>
      <c r="U17" s="117"/>
      <c r="V17" s="117"/>
      <c r="W17" s="117"/>
      <c r="IS17" s="151"/>
      <c r="IT17" s="151"/>
      <c r="IU17" s="151"/>
      <c r="IV17" s="152"/>
    </row>
    <row r="18" spans="4:256" s="81" customFormat="1" ht="14.25">
      <c r="D18" s="118"/>
      <c r="E18" s="119"/>
      <c r="F18" s="118"/>
      <c r="L18" s="118"/>
      <c r="O18" s="125"/>
      <c r="P18" s="126"/>
      <c r="Q18" s="126"/>
      <c r="R18" s="149"/>
      <c r="S18" s="125"/>
      <c r="T18" s="149"/>
      <c r="U18" s="150"/>
      <c r="V18" s="58"/>
      <c r="W18" s="59"/>
      <c r="IS18" s="151"/>
      <c r="IT18" s="151"/>
      <c r="IU18" s="151"/>
      <c r="IV18" s="152"/>
    </row>
    <row r="19" spans="4:256" s="81" customFormat="1" ht="14.25">
      <c r="D19" s="118"/>
      <c r="E19" s="119"/>
      <c r="F19" s="118"/>
      <c r="L19" s="118"/>
      <c r="O19" s="125"/>
      <c r="P19" s="126"/>
      <c r="Q19" s="126"/>
      <c r="R19" s="149"/>
      <c r="S19" s="125"/>
      <c r="T19" s="149"/>
      <c r="U19" s="150"/>
      <c r="V19" s="58"/>
      <c r="W19" s="59"/>
      <c r="IS19" s="151"/>
      <c r="IT19" s="151"/>
      <c r="IU19" s="151"/>
      <c r="IV19" s="152"/>
    </row>
    <row r="20" spans="4:256" s="81" customFormat="1" ht="14.25">
      <c r="D20" s="118"/>
      <c r="E20" s="119"/>
      <c r="F20" s="118"/>
      <c r="L20" s="118"/>
      <c r="O20" s="125"/>
      <c r="P20" s="126"/>
      <c r="Q20" s="126"/>
      <c r="R20" s="149"/>
      <c r="S20" s="125"/>
      <c r="T20" s="149"/>
      <c r="U20" s="150"/>
      <c r="V20" s="58"/>
      <c r="W20" s="59"/>
      <c r="IS20" s="151"/>
      <c r="IT20" s="151"/>
      <c r="IU20" s="151"/>
      <c r="IV20" s="152"/>
    </row>
    <row r="21" spans="4:256" s="81" customFormat="1" ht="14.25">
      <c r="D21" s="118"/>
      <c r="E21" s="119"/>
      <c r="F21" s="118"/>
      <c r="L21" s="118"/>
      <c r="O21" s="125"/>
      <c r="P21" s="126"/>
      <c r="Q21" s="126"/>
      <c r="R21" s="149"/>
      <c r="S21" s="125"/>
      <c r="T21" s="149"/>
      <c r="U21" s="150"/>
      <c r="V21" s="58"/>
      <c r="W21" s="59"/>
      <c r="IS21" s="151"/>
      <c r="IT21" s="151"/>
      <c r="IU21" s="151"/>
      <c r="IV21" s="152"/>
    </row>
    <row r="22" spans="4:256" s="81" customFormat="1" ht="14.25">
      <c r="D22" s="118"/>
      <c r="E22" s="119"/>
      <c r="F22" s="118"/>
      <c r="L22" s="118"/>
      <c r="O22" s="125"/>
      <c r="P22" s="126"/>
      <c r="Q22" s="126"/>
      <c r="R22" s="149"/>
      <c r="S22" s="125"/>
      <c r="T22" s="149"/>
      <c r="U22" s="150"/>
      <c r="V22" s="58"/>
      <c r="W22" s="59"/>
      <c r="IS22" s="151"/>
      <c r="IT22" s="151"/>
      <c r="IU22" s="151"/>
      <c r="IV22" s="152"/>
    </row>
    <row r="23" spans="4:256" s="81" customFormat="1" ht="14.25">
      <c r="D23" s="118"/>
      <c r="E23" s="119"/>
      <c r="F23" s="118"/>
      <c r="L23" s="118"/>
      <c r="O23" s="125"/>
      <c r="P23" s="126"/>
      <c r="Q23" s="126"/>
      <c r="R23" s="149"/>
      <c r="S23" s="125"/>
      <c r="T23" s="149"/>
      <c r="U23" s="150"/>
      <c r="V23" s="58"/>
      <c r="W23" s="59"/>
      <c r="IS23" s="151"/>
      <c r="IT23" s="151"/>
      <c r="IU23" s="151"/>
      <c r="IV23" s="152"/>
    </row>
    <row r="24" spans="4:256" s="81" customFormat="1" ht="14.25">
      <c r="D24" s="118"/>
      <c r="E24" s="119"/>
      <c r="F24" s="118"/>
      <c r="L24" s="118"/>
      <c r="O24" s="125"/>
      <c r="P24" s="126"/>
      <c r="Q24" s="126"/>
      <c r="R24" s="149"/>
      <c r="S24" s="125"/>
      <c r="T24" s="149"/>
      <c r="U24" s="150"/>
      <c r="V24" s="58"/>
      <c r="W24" s="59"/>
      <c r="IS24" s="151"/>
      <c r="IT24" s="151"/>
      <c r="IU24" s="151"/>
      <c r="IV24" s="152"/>
    </row>
    <row r="25" spans="4:255" s="80" customFormat="1" ht="15">
      <c r="D25" s="82"/>
      <c r="E25" s="83"/>
      <c r="F25" s="82"/>
      <c r="J25" s="84"/>
      <c r="K25" s="84"/>
      <c r="L25" s="85"/>
      <c r="M25" s="84"/>
      <c r="N25" s="84"/>
      <c r="O25" s="86"/>
      <c r="P25" s="87"/>
      <c r="Q25" s="87"/>
      <c r="R25" s="88"/>
      <c r="S25" s="86"/>
      <c r="T25" s="88"/>
      <c r="U25" s="89"/>
      <c r="V25" s="90"/>
      <c r="W25" s="91"/>
      <c r="IS25" s="92"/>
      <c r="IT25" s="92"/>
      <c r="IU25" s="92"/>
    </row>
    <row r="26" spans="4:255" s="80" customFormat="1" ht="15">
      <c r="D26" s="82"/>
      <c r="E26" s="83"/>
      <c r="F26" s="82"/>
      <c r="J26" s="84"/>
      <c r="K26" s="84"/>
      <c r="L26" s="85"/>
      <c r="M26" s="84"/>
      <c r="N26" s="84"/>
      <c r="O26" s="86"/>
      <c r="P26" s="87"/>
      <c r="Q26" s="87"/>
      <c r="R26" s="88"/>
      <c r="S26" s="86"/>
      <c r="T26" s="88"/>
      <c r="U26" s="89"/>
      <c r="V26" s="90"/>
      <c r="W26" s="91"/>
      <c r="IS26" s="92"/>
      <c r="IT26" s="92"/>
      <c r="IU26" s="92"/>
    </row>
    <row r="27" spans="4:255" s="80" customFormat="1" ht="15">
      <c r="D27" s="82"/>
      <c r="E27" s="83"/>
      <c r="F27" s="82"/>
      <c r="J27" s="84"/>
      <c r="K27" s="84"/>
      <c r="L27" s="85"/>
      <c r="M27" s="84"/>
      <c r="N27" s="84"/>
      <c r="O27" s="86"/>
      <c r="P27" s="87"/>
      <c r="Q27" s="87"/>
      <c r="R27" s="88"/>
      <c r="S27" s="86"/>
      <c r="T27" s="88"/>
      <c r="U27" s="89"/>
      <c r="V27" s="90"/>
      <c r="W27" s="91"/>
      <c r="IS27" s="92"/>
      <c r="IT27" s="92"/>
      <c r="IU27" s="92"/>
    </row>
    <row r="28" spans="4:255" s="80" customFormat="1" ht="15">
      <c r="D28" s="82"/>
      <c r="E28" s="83"/>
      <c r="F28" s="82"/>
      <c r="J28" s="84"/>
      <c r="K28" s="84"/>
      <c r="L28" s="85"/>
      <c r="M28" s="84"/>
      <c r="N28" s="84"/>
      <c r="O28" s="86"/>
      <c r="P28" s="87"/>
      <c r="Q28" s="87"/>
      <c r="R28" s="88"/>
      <c r="S28" s="86"/>
      <c r="T28" s="88"/>
      <c r="U28" s="89"/>
      <c r="V28" s="90"/>
      <c r="W28" s="91"/>
      <c r="IS28" s="92"/>
      <c r="IT28" s="92"/>
      <c r="IU28" s="92"/>
    </row>
    <row r="29" spans="4:255" s="80" customFormat="1" ht="15">
      <c r="D29" s="82"/>
      <c r="E29" s="83"/>
      <c r="F29" s="82"/>
      <c r="J29" s="84"/>
      <c r="K29" s="84"/>
      <c r="L29" s="85"/>
      <c r="M29" s="84"/>
      <c r="N29" s="84"/>
      <c r="O29" s="86"/>
      <c r="P29" s="87"/>
      <c r="Q29" s="87"/>
      <c r="R29" s="88"/>
      <c r="S29" s="86"/>
      <c r="T29" s="88"/>
      <c r="U29" s="89"/>
      <c r="V29" s="90"/>
      <c r="W29" s="91"/>
      <c r="IS29" s="92"/>
      <c r="IT29" s="92"/>
      <c r="IU29" s="92"/>
    </row>
    <row r="30" spans="4:255" s="80" customFormat="1" ht="15">
      <c r="D30" s="82"/>
      <c r="E30" s="83"/>
      <c r="F30" s="82"/>
      <c r="J30" s="84"/>
      <c r="K30" s="84"/>
      <c r="L30" s="85"/>
      <c r="M30" s="84"/>
      <c r="N30" s="84"/>
      <c r="O30" s="86"/>
      <c r="P30" s="87"/>
      <c r="Q30" s="87"/>
      <c r="R30" s="88"/>
      <c r="S30" s="86"/>
      <c r="T30" s="88"/>
      <c r="U30" s="89"/>
      <c r="V30" s="90"/>
      <c r="W30" s="91"/>
      <c r="IS30" s="92"/>
      <c r="IT30" s="92"/>
      <c r="IU30" s="92"/>
    </row>
    <row r="31" spans="4:255" s="80" customFormat="1" ht="15">
      <c r="D31" s="82"/>
      <c r="E31" s="83"/>
      <c r="F31" s="82"/>
      <c r="J31" s="84"/>
      <c r="K31" s="84"/>
      <c r="L31" s="85"/>
      <c r="M31" s="84"/>
      <c r="N31" s="84"/>
      <c r="O31" s="86"/>
      <c r="P31" s="87"/>
      <c r="Q31" s="87"/>
      <c r="R31" s="88"/>
      <c r="S31" s="86"/>
      <c r="T31" s="88"/>
      <c r="U31" s="89"/>
      <c r="V31" s="90"/>
      <c r="W31" s="91"/>
      <c r="IS31" s="92"/>
      <c r="IT31" s="92"/>
      <c r="IU31" s="92"/>
    </row>
    <row r="32" spans="4:255" s="80" customFormat="1" ht="15">
      <c r="D32" s="82"/>
      <c r="E32" s="83"/>
      <c r="F32" s="82"/>
      <c r="J32" s="84"/>
      <c r="K32" s="84"/>
      <c r="L32" s="85"/>
      <c r="M32" s="84"/>
      <c r="N32" s="84"/>
      <c r="O32" s="86"/>
      <c r="P32" s="87"/>
      <c r="Q32" s="87"/>
      <c r="R32" s="88"/>
      <c r="S32" s="86"/>
      <c r="T32" s="88"/>
      <c r="U32" s="89"/>
      <c r="V32" s="90"/>
      <c r="W32" s="91"/>
      <c r="IS32" s="92"/>
      <c r="IT32" s="92"/>
      <c r="IU32" s="92"/>
    </row>
    <row r="33" spans="4:255" s="80" customFormat="1" ht="15">
      <c r="D33" s="82"/>
      <c r="E33" s="83"/>
      <c r="F33" s="82"/>
      <c r="J33" s="84"/>
      <c r="K33" s="84"/>
      <c r="L33" s="85"/>
      <c r="M33" s="84"/>
      <c r="N33" s="84"/>
      <c r="O33" s="86"/>
      <c r="P33" s="87"/>
      <c r="Q33" s="87"/>
      <c r="R33" s="88"/>
      <c r="S33" s="86"/>
      <c r="T33" s="88"/>
      <c r="U33" s="89"/>
      <c r="V33" s="90"/>
      <c r="W33" s="91"/>
      <c r="IS33" s="92"/>
      <c r="IT33" s="92"/>
      <c r="IU33" s="92"/>
    </row>
    <row r="34" spans="4:255" s="80" customFormat="1" ht="15">
      <c r="D34" s="82"/>
      <c r="E34" s="83"/>
      <c r="F34" s="82"/>
      <c r="J34" s="84"/>
      <c r="K34" s="84"/>
      <c r="L34" s="85"/>
      <c r="M34" s="84"/>
      <c r="N34" s="84"/>
      <c r="O34" s="86"/>
      <c r="P34" s="87"/>
      <c r="Q34" s="87"/>
      <c r="R34" s="88"/>
      <c r="S34" s="86"/>
      <c r="T34" s="88"/>
      <c r="U34" s="89"/>
      <c r="V34" s="90"/>
      <c r="W34" s="91"/>
      <c r="IS34" s="92"/>
      <c r="IT34" s="92"/>
      <c r="IU34" s="92"/>
    </row>
    <row r="35" spans="4:255" s="80" customFormat="1" ht="15">
      <c r="D35" s="82"/>
      <c r="E35" s="83"/>
      <c r="F35" s="82"/>
      <c r="J35" s="84"/>
      <c r="K35" s="84"/>
      <c r="L35" s="85"/>
      <c r="M35" s="84"/>
      <c r="N35" s="84"/>
      <c r="O35" s="86"/>
      <c r="P35" s="87"/>
      <c r="Q35" s="87"/>
      <c r="R35" s="88"/>
      <c r="S35" s="86"/>
      <c r="T35" s="88"/>
      <c r="U35" s="89"/>
      <c r="V35" s="90"/>
      <c r="W35" s="91"/>
      <c r="IS35" s="92"/>
      <c r="IT35" s="92"/>
      <c r="IU35" s="92"/>
    </row>
    <row r="36" spans="4:255" s="80" customFormat="1" ht="15">
      <c r="D36" s="82"/>
      <c r="E36" s="83"/>
      <c r="F36" s="82"/>
      <c r="J36" s="84"/>
      <c r="K36" s="84"/>
      <c r="L36" s="85"/>
      <c r="M36" s="84"/>
      <c r="N36" s="84"/>
      <c r="O36" s="86"/>
      <c r="P36" s="87"/>
      <c r="Q36" s="87"/>
      <c r="R36" s="88"/>
      <c r="S36" s="86"/>
      <c r="T36" s="88"/>
      <c r="U36" s="89"/>
      <c r="V36" s="90"/>
      <c r="W36" s="91"/>
      <c r="IS36" s="92"/>
      <c r="IT36" s="92"/>
      <c r="IU36" s="92"/>
    </row>
    <row r="37" spans="4:255" s="80" customFormat="1" ht="15">
      <c r="D37" s="82"/>
      <c r="E37" s="83"/>
      <c r="F37" s="82"/>
      <c r="J37" s="84"/>
      <c r="K37" s="84"/>
      <c r="L37" s="85"/>
      <c r="M37" s="84"/>
      <c r="N37" s="84"/>
      <c r="O37" s="86"/>
      <c r="P37" s="87"/>
      <c r="Q37" s="87"/>
      <c r="R37" s="88"/>
      <c r="S37" s="86"/>
      <c r="T37" s="88"/>
      <c r="U37" s="89"/>
      <c r="V37" s="90"/>
      <c r="W37" s="91"/>
      <c r="IS37" s="92"/>
      <c r="IT37" s="92"/>
      <c r="IU37" s="92"/>
    </row>
    <row r="38" spans="4:255" s="80" customFormat="1" ht="15">
      <c r="D38" s="82"/>
      <c r="E38" s="83"/>
      <c r="F38" s="82"/>
      <c r="J38" s="84"/>
      <c r="K38" s="84"/>
      <c r="L38" s="85"/>
      <c r="M38" s="84"/>
      <c r="N38" s="84"/>
      <c r="O38" s="86"/>
      <c r="P38" s="87"/>
      <c r="Q38" s="87"/>
      <c r="R38" s="88"/>
      <c r="S38" s="86"/>
      <c r="T38" s="88"/>
      <c r="U38" s="89"/>
      <c r="V38" s="90"/>
      <c r="W38" s="91"/>
      <c r="IS38" s="92"/>
      <c r="IT38" s="92"/>
      <c r="IU38" s="92"/>
    </row>
    <row r="39" spans="4:255" s="80" customFormat="1" ht="15">
      <c r="D39" s="82"/>
      <c r="E39" s="83"/>
      <c r="F39" s="82"/>
      <c r="J39" s="84"/>
      <c r="K39" s="84"/>
      <c r="L39" s="85"/>
      <c r="M39" s="84"/>
      <c r="N39" s="84"/>
      <c r="O39" s="86"/>
      <c r="P39" s="87"/>
      <c r="Q39" s="87"/>
      <c r="R39" s="88"/>
      <c r="S39" s="86"/>
      <c r="T39" s="88"/>
      <c r="U39" s="89"/>
      <c r="V39" s="90"/>
      <c r="W39" s="91"/>
      <c r="IS39" s="92"/>
      <c r="IT39" s="92"/>
      <c r="IU39" s="92"/>
    </row>
    <row r="40" spans="4:255" s="80" customFormat="1" ht="15">
      <c r="D40" s="82"/>
      <c r="E40" s="83"/>
      <c r="F40" s="82"/>
      <c r="J40" s="84"/>
      <c r="K40" s="84"/>
      <c r="L40" s="85"/>
      <c r="M40" s="84"/>
      <c r="N40" s="84"/>
      <c r="O40" s="86"/>
      <c r="P40" s="87"/>
      <c r="Q40" s="87"/>
      <c r="R40" s="88"/>
      <c r="S40" s="86"/>
      <c r="T40" s="88"/>
      <c r="U40" s="89"/>
      <c r="V40" s="90"/>
      <c r="W40" s="91"/>
      <c r="IS40" s="92"/>
      <c r="IT40" s="92"/>
      <c r="IU40" s="92"/>
    </row>
    <row r="41" spans="4:255" s="80" customFormat="1" ht="15">
      <c r="D41" s="82"/>
      <c r="E41" s="83"/>
      <c r="F41" s="82"/>
      <c r="J41" s="84"/>
      <c r="K41" s="84"/>
      <c r="L41" s="85"/>
      <c r="M41" s="84"/>
      <c r="N41" s="84"/>
      <c r="O41" s="86"/>
      <c r="P41" s="87"/>
      <c r="Q41" s="87"/>
      <c r="R41" s="88"/>
      <c r="S41" s="86"/>
      <c r="T41" s="88"/>
      <c r="U41" s="89"/>
      <c r="V41" s="90"/>
      <c r="W41" s="91"/>
      <c r="IS41" s="92"/>
      <c r="IT41" s="92"/>
      <c r="IU41" s="92"/>
    </row>
    <row r="42" spans="4:255" s="80" customFormat="1" ht="15">
      <c r="D42" s="82"/>
      <c r="E42" s="83"/>
      <c r="F42" s="82"/>
      <c r="J42" s="84"/>
      <c r="K42" s="84"/>
      <c r="L42" s="85"/>
      <c r="M42" s="84"/>
      <c r="N42" s="84"/>
      <c r="O42" s="86"/>
      <c r="P42" s="87"/>
      <c r="Q42" s="87"/>
      <c r="R42" s="88"/>
      <c r="S42" s="86"/>
      <c r="T42" s="88"/>
      <c r="U42" s="89"/>
      <c r="V42" s="90"/>
      <c r="W42" s="91"/>
      <c r="IS42" s="92"/>
      <c r="IT42" s="92"/>
      <c r="IU42" s="92"/>
    </row>
    <row r="43" spans="4:255" s="80" customFormat="1" ht="15">
      <c r="D43" s="82"/>
      <c r="E43" s="83"/>
      <c r="F43" s="82"/>
      <c r="J43" s="84"/>
      <c r="K43" s="84"/>
      <c r="L43" s="85"/>
      <c r="M43" s="84"/>
      <c r="N43" s="84"/>
      <c r="O43" s="86"/>
      <c r="P43" s="87"/>
      <c r="Q43" s="87"/>
      <c r="R43" s="88"/>
      <c r="S43" s="86"/>
      <c r="T43" s="88"/>
      <c r="U43" s="89"/>
      <c r="V43" s="90"/>
      <c r="W43" s="91"/>
      <c r="IS43" s="92"/>
      <c r="IT43" s="92"/>
      <c r="IU43" s="92"/>
    </row>
    <row r="44" spans="4:255" s="80" customFormat="1" ht="15">
      <c r="D44" s="82"/>
      <c r="E44" s="83"/>
      <c r="F44" s="82"/>
      <c r="J44" s="84"/>
      <c r="K44" s="84"/>
      <c r="L44" s="85"/>
      <c r="M44" s="84"/>
      <c r="N44" s="84"/>
      <c r="O44" s="86"/>
      <c r="P44" s="87"/>
      <c r="Q44" s="87"/>
      <c r="R44" s="88"/>
      <c r="S44" s="86"/>
      <c r="T44" s="88"/>
      <c r="U44" s="89"/>
      <c r="V44" s="90"/>
      <c r="W44" s="91"/>
      <c r="IS44" s="92"/>
      <c r="IT44" s="92"/>
      <c r="IU44" s="92"/>
    </row>
    <row r="45" spans="4:255" s="80" customFormat="1" ht="15">
      <c r="D45" s="82"/>
      <c r="E45" s="83"/>
      <c r="F45" s="82"/>
      <c r="J45" s="84"/>
      <c r="K45" s="84"/>
      <c r="L45" s="85"/>
      <c r="M45" s="84"/>
      <c r="N45" s="84"/>
      <c r="O45" s="86"/>
      <c r="P45" s="87"/>
      <c r="Q45" s="87"/>
      <c r="R45" s="88"/>
      <c r="S45" s="86"/>
      <c r="T45" s="88"/>
      <c r="U45" s="89"/>
      <c r="V45" s="90"/>
      <c r="W45" s="91"/>
      <c r="IS45" s="92"/>
      <c r="IT45" s="92"/>
      <c r="IU45" s="92"/>
    </row>
    <row r="46" spans="4:255" s="80" customFormat="1" ht="15">
      <c r="D46" s="82"/>
      <c r="E46" s="83"/>
      <c r="F46" s="82"/>
      <c r="J46" s="84"/>
      <c r="K46" s="84"/>
      <c r="L46" s="85"/>
      <c r="M46" s="84"/>
      <c r="N46" s="84"/>
      <c r="O46" s="86"/>
      <c r="P46" s="87"/>
      <c r="Q46" s="87"/>
      <c r="R46" s="88"/>
      <c r="S46" s="86"/>
      <c r="T46" s="88"/>
      <c r="U46" s="89"/>
      <c r="V46" s="90"/>
      <c r="W46" s="91"/>
      <c r="IS46" s="92"/>
      <c r="IT46" s="92"/>
      <c r="IU46" s="92"/>
    </row>
    <row r="47" spans="4:255" s="80" customFormat="1" ht="15">
      <c r="D47" s="82"/>
      <c r="E47" s="83"/>
      <c r="F47" s="82"/>
      <c r="J47" s="84"/>
      <c r="K47" s="84"/>
      <c r="L47" s="85"/>
      <c r="M47" s="84"/>
      <c r="N47" s="84"/>
      <c r="O47" s="86"/>
      <c r="P47" s="87"/>
      <c r="Q47" s="87"/>
      <c r="R47" s="88"/>
      <c r="S47" s="86"/>
      <c r="T47" s="88"/>
      <c r="U47" s="89"/>
      <c r="V47" s="90"/>
      <c r="W47" s="91"/>
      <c r="IS47" s="92"/>
      <c r="IT47" s="92"/>
      <c r="IU47" s="92"/>
    </row>
    <row r="48" spans="4:255" s="80" customFormat="1" ht="15">
      <c r="D48" s="82"/>
      <c r="E48" s="83"/>
      <c r="F48" s="82"/>
      <c r="J48" s="84"/>
      <c r="K48" s="84"/>
      <c r="L48" s="85"/>
      <c r="M48" s="84"/>
      <c r="N48" s="84"/>
      <c r="O48" s="86"/>
      <c r="P48" s="87"/>
      <c r="Q48" s="87"/>
      <c r="R48" s="88"/>
      <c r="S48" s="86"/>
      <c r="T48" s="88"/>
      <c r="U48" s="89"/>
      <c r="V48" s="90"/>
      <c r="W48" s="91"/>
      <c r="IS48" s="92"/>
      <c r="IT48" s="92"/>
      <c r="IU48" s="92"/>
    </row>
    <row r="49" spans="4:255" s="80" customFormat="1" ht="15">
      <c r="D49" s="82"/>
      <c r="E49" s="83"/>
      <c r="F49" s="82"/>
      <c r="J49" s="84"/>
      <c r="K49" s="84"/>
      <c r="L49" s="85"/>
      <c r="M49" s="84"/>
      <c r="N49" s="84"/>
      <c r="O49" s="86"/>
      <c r="P49" s="87"/>
      <c r="Q49" s="87"/>
      <c r="R49" s="88"/>
      <c r="S49" s="86"/>
      <c r="T49" s="88"/>
      <c r="U49" s="89"/>
      <c r="V49" s="90"/>
      <c r="W49" s="91"/>
      <c r="IS49" s="92"/>
      <c r="IT49" s="92"/>
      <c r="IU49" s="92"/>
    </row>
    <row r="50" spans="4:255" s="80" customFormat="1" ht="15">
      <c r="D50" s="82"/>
      <c r="E50" s="83"/>
      <c r="F50" s="82"/>
      <c r="J50" s="84"/>
      <c r="K50" s="84"/>
      <c r="L50" s="85"/>
      <c r="M50" s="84"/>
      <c r="N50" s="84"/>
      <c r="O50" s="86"/>
      <c r="P50" s="87"/>
      <c r="Q50" s="87"/>
      <c r="R50" s="88"/>
      <c r="S50" s="86"/>
      <c r="T50" s="88"/>
      <c r="U50" s="89"/>
      <c r="V50" s="90"/>
      <c r="W50" s="91"/>
      <c r="IS50" s="92"/>
      <c r="IT50" s="92"/>
      <c r="IU50" s="92"/>
    </row>
    <row r="51" spans="4:255" s="80" customFormat="1" ht="15">
      <c r="D51" s="82"/>
      <c r="E51" s="83"/>
      <c r="F51" s="82"/>
      <c r="J51" s="84"/>
      <c r="K51" s="84"/>
      <c r="L51" s="85"/>
      <c r="M51" s="84"/>
      <c r="N51" s="84"/>
      <c r="O51" s="86"/>
      <c r="P51" s="87"/>
      <c r="Q51" s="87"/>
      <c r="R51" s="88"/>
      <c r="S51" s="86"/>
      <c r="T51" s="88"/>
      <c r="U51" s="89"/>
      <c r="V51" s="90"/>
      <c r="W51" s="91"/>
      <c r="IS51" s="92"/>
      <c r="IT51" s="92"/>
      <c r="IU51" s="92"/>
    </row>
    <row r="52" spans="4:255" s="80" customFormat="1" ht="15">
      <c r="D52" s="82"/>
      <c r="E52" s="83"/>
      <c r="F52" s="82"/>
      <c r="J52" s="84"/>
      <c r="K52" s="84"/>
      <c r="L52" s="85"/>
      <c r="M52" s="84"/>
      <c r="N52" s="84"/>
      <c r="O52" s="86"/>
      <c r="P52" s="87"/>
      <c r="Q52" s="87"/>
      <c r="R52" s="88"/>
      <c r="S52" s="86"/>
      <c r="T52" s="88"/>
      <c r="U52" s="89"/>
      <c r="V52" s="90"/>
      <c r="W52" s="91"/>
      <c r="IS52" s="92"/>
      <c r="IT52" s="92"/>
      <c r="IU52" s="92"/>
    </row>
    <row r="53" spans="4:255" s="80" customFormat="1" ht="15">
      <c r="D53" s="82"/>
      <c r="E53" s="83"/>
      <c r="F53" s="82"/>
      <c r="J53" s="84"/>
      <c r="K53" s="84"/>
      <c r="L53" s="85"/>
      <c r="M53" s="84"/>
      <c r="N53" s="84"/>
      <c r="O53" s="86"/>
      <c r="P53" s="87"/>
      <c r="Q53" s="87"/>
      <c r="R53" s="88"/>
      <c r="S53" s="86"/>
      <c r="T53" s="88"/>
      <c r="U53" s="89"/>
      <c r="V53" s="90"/>
      <c r="W53" s="91"/>
      <c r="IS53" s="92"/>
      <c r="IT53" s="92"/>
      <c r="IU53" s="92"/>
    </row>
    <row r="54" spans="4:255" s="80" customFormat="1" ht="15">
      <c r="D54" s="82"/>
      <c r="E54" s="83"/>
      <c r="F54" s="82"/>
      <c r="J54" s="84"/>
      <c r="K54" s="84"/>
      <c r="L54" s="85"/>
      <c r="M54" s="84"/>
      <c r="N54" s="84"/>
      <c r="O54" s="86"/>
      <c r="P54" s="87"/>
      <c r="Q54" s="87"/>
      <c r="R54" s="88"/>
      <c r="S54" s="86"/>
      <c r="T54" s="88"/>
      <c r="U54" s="89"/>
      <c r="V54" s="90"/>
      <c r="W54" s="91"/>
      <c r="IS54" s="92"/>
      <c r="IT54" s="92"/>
      <c r="IU54" s="92"/>
    </row>
    <row r="55" spans="4:255" s="80" customFormat="1" ht="15">
      <c r="D55" s="82"/>
      <c r="E55" s="83"/>
      <c r="F55" s="82"/>
      <c r="J55" s="84"/>
      <c r="K55" s="84"/>
      <c r="L55" s="85"/>
      <c r="M55" s="84"/>
      <c r="N55" s="84"/>
      <c r="O55" s="86"/>
      <c r="P55" s="87"/>
      <c r="Q55" s="87"/>
      <c r="R55" s="88"/>
      <c r="S55" s="86"/>
      <c r="T55" s="88"/>
      <c r="U55" s="89"/>
      <c r="V55" s="90"/>
      <c r="W55" s="91"/>
      <c r="IS55" s="92"/>
      <c r="IT55" s="92"/>
      <c r="IU55" s="92"/>
    </row>
    <row r="56" spans="4:255" s="80" customFormat="1" ht="15">
      <c r="D56" s="82"/>
      <c r="E56" s="83"/>
      <c r="F56" s="82"/>
      <c r="J56" s="84"/>
      <c r="K56" s="84"/>
      <c r="L56" s="85"/>
      <c r="M56" s="84"/>
      <c r="N56" s="84"/>
      <c r="O56" s="86"/>
      <c r="P56" s="87"/>
      <c r="Q56" s="87"/>
      <c r="R56" s="88"/>
      <c r="S56" s="86"/>
      <c r="T56" s="88"/>
      <c r="U56" s="89"/>
      <c r="V56" s="90"/>
      <c r="W56" s="91"/>
      <c r="IS56" s="92"/>
      <c r="IT56" s="92"/>
      <c r="IU56" s="92"/>
    </row>
    <row r="57" spans="4:255" s="80" customFormat="1" ht="15">
      <c r="D57" s="82"/>
      <c r="E57" s="83"/>
      <c r="F57" s="82"/>
      <c r="J57" s="84"/>
      <c r="K57" s="84"/>
      <c r="L57" s="85"/>
      <c r="M57" s="84"/>
      <c r="N57" s="84"/>
      <c r="O57" s="86"/>
      <c r="P57" s="87"/>
      <c r="Q57" s="87"/>
      <c r="R57" s="88"/>
      <c r="S57" s="86"/>
      <c r="T57" s="88"/>
      <c r="U57" s="89"/>
      <c r="V57" s="90"/>
      <c r="W57" s="91"/>
      <c r="IS57" s="92"/>
      <c r="IT57" s="92"/>
      <c r="IU57" s="92"/>
    </row>
    <row r="58" spans="4:255" s="80" customFormat="1" ht="15">
      <c r="D58" s="82"/>
      <c r="E58" s="83"/>
      <c r="F58" s="82"/>
      <c r="J58" s="84"/>
      <c r="K58" s="84"/>
      <c r="L58" s="85"/>
      <c r="M58" s="84"/>
      <c r="N58" s="84"/>
      <c r="O58" s="86"/>
      <c r="P58" s="87"/>
      <c r="Q58" s="87"/>
      <c r="R58" s="88"/>
      <c r="S58" s="86"/>
      <c r="T58" s="88"/>
      <c r="U58" s="89"/>
      <c r="V58" s="90"/>
      <c r="W58" s="91"/>
      <c r="IS58" s="92"/>
      <c r="IT58" s="92"/>
      <c r="IU58" s="92"/>
    </row>
    <row r="59" spans="4:255" s="80" customFormat="1" ht="15">
      <c r="D59" s="82"/>
      <c r="E59" s="83"/>
      <c r="F59" s="82"/>
      <c r="J59" s="84"/>
      <c r="K59" s="84"/>
      <c r="L59" s="85"/>
      <c r="M59" s="84"/>
      <c r="N59" s="84"/>
      <c r="O59" s="86"/>
      <c r="P59" s="87"/>
      <c r="Q59" s="87"/>
      <c r="R59" s="88"/>
      <c r="S59" s="86"/>
      <c r="T59" s="88"/>
      <c r="U59" s="89"/>
      <c r="V59" s="90"/>
      <c r="W59" s="91"/>
      <c r="IS59" s="92"/>
      <c r="IT59" s="92"/>
      <c r="IU59" s="92"/>
    </row>
    <row r="60" spans="4:255" s="80" customFormat="1" ht="15">
      <c r="D60" s="82"/>
      <c r="E60" s="83"/>
      <c r="F60" s="82"/>
      <c r="J60" s="84"/>
      <c r="K60" s="84"/>
      <c r="L60" s="85"/>
      <c r="M60" s="84"/>
      <c r="N60" s="84"/>
      <c r="O60" s="86"/>
      <c r="P60" s="87"/>
      <c r="Q60" s="87"/>
      <c r="R60" s="88"/>
      <c r="S60" s="86"/>
      <c r="T60" s="88"/>
      <c r="U60" s="89"/>
      <c r="V60" s="90"/>
      <c r="W60" s="91"/>
      <c r="IS60" s="92"/>
      <c r="IT60" s="92"/>
      <c r="IU60" s="92"/>
    </row>
    <row r="61" spans="4:255" s="80" customFormat="1" ht="15">
      <c r="D61" s="82"/>
      <c r="E61" s="83"/>
      <c r="F61" s="82"/>
      <c r="J61" s="84"/>
      <c r="K61" s="84"/>
      <c r="L61" s="85"/>
      <c r="M61" s="84"/>
      <c r="N61" s="84"/>
      <c r="O61" s="86"/>
      <c r="P61" s="87"/>
      <c r="Q61" s="87"/>
      <c r="R61" s="88"/>
      <c r="S61" s="86"/>
      <c r="T61" s="88"/>
      <c r="U61" s="89"/>
      <c r="V61" s="90"/>
      <c r="W61" s="91"/>
      <c r="IS61" s="92"/>
      <c r="IT61" s="92"/>
      <c r="IU61" s="92"/>
    </row>
    <row r="62" spans="4:255" s="80" customFormat="1" ht="15">
      <c r="D62" s="82"/>
      <c r="E62" s="83"/>
      <c r="F62" s="82"/>
      <c r="J62" s="84"/>
      <c r="K62" s="84"/>
      <c r="L62" s="85"/>
      <c r="M62" s="84"/>
      <c r="N62" s="84"/>
      <c r="O62" s="86"/>
      <c r="P62" s="87"/>
      <c r="Q62" s="87"/>
      <c r="R62" s="88"/>
      <c r="S62" s="86"/>
      <c r="T62" s="88"/>
      <c r="U62" s="89"/>
      <c r="V62" s="90"/>
      <c r="W62" s="91"/>
      <c r="IS62" s="92"/>
      <c r="IT62" s="92"/>
      <c r="IU62" s="92"/>
    </row>
    <row r="63" spans="4:255" s="80" customFormat="1" ht="15">
      <c r="D63" s="82"/>
      <c r="E63" s="83"/>
      <c r="F63" s="82"/>
      <c r="J63" s="84"/>
      <c r="K63" s="84"/>
      <c r="L63" s="85"/>
      <c r="M63" s="84"/>
      <c r="N63" s="84"/>
      <c r="O63" s="86"/>
      <c r="P63" s="87"/>
      <c r="Q63" s="87"/>
      <c r="R63" s="88"/>
      <c r="S63" s="86"/>
      <c r="T63" s="88"/>
      <c r="U63" s="89"/>
      <c r="V63" s="90"/>
      <c r="W63" s="91"/>
      <c r="IS63" s="92"/>
      <c r="IT63" s="92"/>
      <c r="IU63" s="92"/>
    </row>
    <row r="64" spans="4:255" s="80" customFormat="1" ht="15">
      <c r="D64" s="82"/>
      <c r="E64" s="83"/>
      <c r="F64" s="82"/>
      <c r="J64" s="84"/>
      <c r="K64" s="84"/>
      <c r="L64" s="85"/>
      <c r="M64" s="84"/>
      <c r="N64" s="84"/>
      <c r="O64" s="86"/>
      <c r="P64" s="87"/>
      <c r="Q64" s="87"/>
      <c r="R64" s="88"/>
      <c r="S64" s="86"/>
      <c r="T64" s="88"/>
      <c r="U64" s="89"/>
      <c r="V64" s="90"/>
      <c r="W64" s="91"/>
      <c r="IS64" s="92"/>
      <c r="IT64" s="92"/>
      <c r="IU64" s="92"/>
    </row>
    <row r="65" spans="4:255" s="80" customFormat="1" ht="15">
      <c r="D65" s="82"/>
      <c r="E65" s="83"/>
      <c r="F65" s="82"/>
      <c r="J65" s="84"/>
      <c r="K65" s="84"/>
      <c r="L65" s="85"/>
      <c r="M65" s="84"/>
      <c r="N65" s="84"/>
      <c r="O65" s="86"/>
      <c r="P65" s="87"/>
      <c r="Q65" s="87"/>
      <c r="R65" s="88"/>
      <c r="S65" s="86"/>
      <c r="T65" s="88"/>
      <c r="U65" s="89"/>
      <c r="V65" s="90"/>
      <c r="W65" s="91"/>
      <c r="IS65" s="92"/>
      <c r="IT65" s="92"/>
      <c r="IU65" s="92"/>
    </row>
    <row r="66" spans="4:255" s="80" customFormat="1" ht="15">
      <c r="D66" s="82"/>
      <c r="E66" s="83"/>
      <c r="F66" s="82"/>
      <c r="J66" s="84"/>
      <c r="K66" s="84"/>
      <c r="L66" s="85"/>
      <c r="M66" s="84"/>
      <c r="N66" s="84"/>
      <c r="O66" s="86"/>
      <c r="P66" s="87"/>
      <c r="Q66" s="87"/>
      <c r="R66" s="88"/>
      <c r="S66" s="86"/>
      <c r="T66" s="88"/>
      <c r="U66" s="89"/>
      <c r="V66" s="90"/>
      <c r="W66" s="91"/>
      <c r="IS66" s="92"/>
      <c r="IT66" s="92"/>
      <c r="IU66" s="92"/>
    </row>
    <row r="67" spans="4:255" s="80" customFormat="1" ht="15">
      <c r="D67" s="82"/>
      <c r="E67" s="83"/>
      <c r="F67" s="82"/>
      <c r="J67" s="84"/>
      <c r="K67" s="84"/>
      <c r="L67" s="85"/>
      <c r="M67" s="84"/>
      <c r="N67" s="84"/>
      <c r="O67" s="86"/>
      <c r="P67" s="87"/>
      <c r="Q67" s="87"/>
      <c r="R67" s="88"/>
      <c r="S67" s="86"/>
      <c r="T67" s="88"/>
      <c r="U67" s="89"/>
      <c r="V67" s="90"/>
      <c r="W67" s="91"/>
      <c r="IS67" s="92"/>
      <c r="IT67" s="92"/>
      <c r="IU67" s="92"/>
    </row>
    <row r="68" spans="4:255" s="80" customFormat="1" ht="15">
      <c r="D68" s="82"/>
      <c r="E68" s="83"/>
      <c r="F68" s="82"/>
      <c r="J68" s="84"/>
      <c r="K68" s="84"/>
      <c r="L68" s="85"/>
      <c r="M68" s="84"/>
      <c r="N68" s="84"/>
      <c r="O68" s="86"/>
      <c r="P68" s="87"/>
      <c r="Q68" s="87"/>
      <c r="R68" s="88"/>
      <c r="S68" s="86"/>
      <c r="T68" s="88"/>
      <c r="U68" s="89"/>
      <c r="V68" s="90"/>
      <c r="W68" s="91"/>
      <c r="IS68" s="92"/>
      <c r="IT68" s="92"/>
      <c r="IU68" s="92"/>
    </row>
    <row r="69" spans="4:255" s="80" customFormat="1" ht="15">
      <c r="D69" s="82"/>
      <c r="E69" s="83"/>
      <c r="F69" s="82"/>
      <c r="J69" s="84"/>
      <c r="K69" s="84"/>
      <c r="L69" s="85"/>
      <c r="M69" s="84"/>
      <c r="N69" s="84"/>
      <c r="O69" s="86"/>
      <c r="P69" s="87"/>
      <c r="Q69" s="87"/>
      <c r="R69" s="88"/>
      <c r="S69" s="86"/>
      <c r="T69" s="88"/>
      <c r="U69" s="89"/>
      <c r="V69" s="90"/>
      <c r="W69" s="91"/>
      <c r="IS69" s="92"/>
      <c r="IT69" s="92"/>
      <c r="IU69" s="92"/>
    </row>
    <row r="70" spans="4:255" s="80" customFormat="1" ht="15">
      <c r="D70" s="82"/>
      <c r="E70" s="83"/>
      <c r="F70" s="82"/>
      <c r="J70" s="84"/>
      <c r="K70" s="84"/>
      <c r="L70" s="85"/>
      <c r="M70" s="84"/>
      <c r="N70" s="84"/>
      <c r="O70" s="86"/>
      <c r="P70" s="87"/>
      <c r="Q70" s="87"/>
      <c r="R70" s="88"/>
      <c r="S70" s="86"/>
      <c r="T70" s="88"/>
      <c r="U70" s="89"/>
      <c r="V70" s="90"/>
      <c r="W70" s="91"/>
      <c r="IS70" s="92"/>
      <c r="IT70" s="92"/>
      <c r="IU70" s="92"/>
    </row>
    <row r="71" spans="4:255" s="80" customFormat="1" ht="15">
      <c r="D71" s="82"/>
      <c r="E71" s="83"/>
      <c r="F71" s="82"/>
      <c r="J71" s="84"/>
      <c r="K71" s="84"/>
      <c r="L71" s="85"/>
      <c r="M71" s="84"/>
      <c r="N71" s="84"/>
      <c r="O71" s="86"/>
      <c r="P71" s="87"/>
      <c r="Q71" s="87"/>
      <c r="R71" s="88"/>
      <c r="S71" s="86"/>
      <c r="T71" s="88"/>
      <c r="U71" s="89"/>
      <c r="V71" s="90"/>
      <c r="W71" s="91"/>
      <c r="IS71" s="92"/>
      <c r="IT71" s="92"/>
      <c r="IU71" s="92"/>
    </row>
    <row r="72" spans="4:255" s="80" customFormat="1" ht="15">
      <c r="D72" s="82"/>
      <c r="E72" s="83"/>
      <c r="F72" s="82"/>
      <c r="J72" s="84"/>
      <c r="K72" s="84"/>
      <c r="L72" s="85"/>
      <c r="M72" s="84"/>
      <c r="N72" s="84"/>
      <c r="O72" s="86"/>
      <c r="P72" s="87"/>
      <c r="Q72" s="87"/>
      <c r="R72" s="88"/>
      <c r="S72" s="86"/>
      <c r="T72" s="88"/>
      <c r="U72" s="89"/>
      <c r="V72" s="90"/>
      <c r="W72" s="91"/>
      <c r="IS72" s="92"/>
      <c r="IT72" s="92"/>
      <c r="IU72" s="92"/>
    </row>
    <row r="73" spans="4:255" s="80" customFormat="1" ht="15">
      <c r="D73" s="82"/>
      <c r="E73" s="83"/>
      <c r="F73" s="82"/>
      <c r="J73" s="84"/>
      <c r="K73" s="84"/>
      <c r="L73" s="85"/>
      <c r="M73" s="84"/>
      <c r="N73" s="84"/>
      <c r="O73" s="86"/>
      <c r="P73" s="87"/>
      <c r="Q73" s="87"/>
      <c r="R73" s="88"/>
      <c r="S73" s="86"/>
      <c r="T73" s="88"/>
      <c r="U73" s="89"/>
      <c r="V73" s="90"/>
      <c r="W73" s="91"/>
      <c r="IS73" s="92"/>
      <c r="IT73" s="92"/>
      <c r="IU73" s="92"/>
    </row>
    <row r="74" spans="4:255" s="80" customFormat="1" ht="15">
      <c r="D74" s="82"/>
      <c r="E74" s="83"/>
      <c r="F74" s="82"/>
      <c r="J74" s="84"/>
      <c r="K74" s="84"/>
      <c r="L74" s="85"/>
      <c r="M74" s="84"/>
      <c r="N74" s="84"/>
      <c r="O74" s="86"/>
      <c r="P74" s="87"/>
      <c r="Q74" s="87"/>
      <c r="R74" s="88"/>
      <c r="S74" s="86"/>
      <c r="T74" s="88"/>
      <c r="U74" s="89"/>
      <c r="V74" s="90"/>
      <c r="W74" s="91"/>
      <c r="IS74" s="92"/>
      <c r="IT74" s="92"/>
      <c r="IU74" s="92"/>
    </row>
    <row r="75" spans="4:255" s="80" customFormat="1" ht="15">
      <c r="D75" s="82"/>
      <c r="E75" s="83"/>
      <c r="F75" s="82"/>
      <c r="J75" s="84"/>
      <c r="K75" s="84"/>
      <c r="L75" s="85"/>
      <c r="M75" s="84"/>
      <c r="N75" s="84"/>
      <c r="O75" s="86"/>
      <c r="P75" s="87"/>
      <c r="Q75" s="87"/>
      <c r="R75" s="88"/>
      <c r="S75" s="86"/>
      <c r="T75" s="88"/>
      <c r="U75" s="89"/>
      <c r="V75" s="90"/>
      <c r="W75" s="91"/>
      <c r="IS75" s="92"/>
      <c r="IT75" s="92"/>
      <c r="IU75" s="92"/>
    </row>
    <row r="76" spans="4:255" s="80" customFormat="1" ht="15">
      <c r="D76" s="82"/>
      <c r="E76" s="83"/>
      <c r="F76" s="82"/>
      <c r="J76" s="84"/>
      <c r="K76" s="84"/>
      <c r="L76" s="85"/>
      <c r="M76" s="84"/>
      <c r="N76" s="84"/>
      <c r="O76" s="86"/>
      <c r="P76" s="87"/>
      <c r="Q76" s="87"/>
      <c r="R76" s="88"/>
      <c r="S76" s="86"/>
      <c r="T76" s="88"/>
      <c r="U76" s="89"/>
      <c r="V76" s="90"/>
      <c r="W76" s="91"/>
      <c r="IS76" s="92"/>
      <c r="IT76" s="92"/>
      <c r="IU76" s="92"/>
    </row>
    <row r="77" spans="4:255" s="80" customFormat="1" ht="15">
      <c r="D77" s="82"/>
      <c r="E77" s="83"/>
      <c r="F77" s="82"/>
      <c r="J77" s="84"/>
      <c r="K77" s="84"/>
      <c r="L77" s="85"/>
      <c r="M77" s="84"/>
      <c r="N77" s="84"/>
      <c r="O77" s="153"/>
      <c r="P77" s="154"/>
      <c r="Q77" s="154"/>
      <c r="R77" s="155"/>
      <c r="S77" s="153"/>
      <c r="T77" s="155"/>
      <c r="U77" s="89"/>
      <c r="V77" s="90"/>
      <c r="W77" s="91"/>
      <c r="IS77" s="92"/>
      <c r="IT77" s="92"/>
      <c r="IU77" s="92"/>
    </row>
    <row r="78" spans="4:255" s="80" customFormat="1" ht="15">
      <c r="D78" s="82"/>
      <c r="E78" s="83"/>
      <c r="F78" s="82"/>
      <c r="J78" s="84"/>
      <c r="K78" s="84"/>
      <c r="L78" s="85"/>
      <c r="M78" s="84"/>
      <c r="N78" s="84"/>
      <c r="O78" s="86"/>
      <c r="P78" s="87"/>
      <c r="Q78" s="87"/>
      <c r="R78" s="88"/>
      <c r="S78" s="86"/>
      <c r="T78" s="88"/>
      <c r="U78" s="89"/>
      <c r="V78" s="90"/>
      <c r="W78" s="91"/>
      <c r="IS78" s="92"/>
      <c r="IT78" s="92"/>
      <c r="IU78" s="92"/>
    </row>
    <row r="79" spans="4:255" s="80" customFormat="1" ht="15">
      <c r="D79" s="82"/>
      <c r="E79" s="83"/>
      <c r="F79" s="82"/>
      <c r="J79" s="84"/>
      <c r="K79" s="84"/>
      <c r="L79" s="85"/>
      <c r="M79" s="84"/>
      <c r="N79" s="84"/>
      <c r="O79" s="153"/>
      <c r="P79" s="154"/>
      <c r="Q79" s="154"/>
      <c r="R79" s="155"/>
      <c r="S79" s="153"/>
      <c r="T79" s="155"/>
      <c r="U79" s="89"/>
      <c r="V79" s="90"/>
      <c r="W79" s="91"/>
      <c r="IS79" s="92"/>
      <c r="IT79" s="92"/>
      <c r="IU79" s="92"/>
    </row>
    <row r="80" spans="4:255" s="80" customFormat="1" ht="15">
      <c r="D80" s="82"/>
      <c r="E80" s="83"/>
      <c r="F80" s="82"/>
      <c r="J80" s="84"/>
      <c r="K80" s="84"/>
      <c r="L80" s="85"/>
      <c r="M80" s="84"/>
      <c r="N80" s="84"/>
      <c r="O80" s="86"/>
      <c r="P80" s="87"/>
      <c r="Q80" s="87"/>
      <c r="R80" s="88"/>
      <c r="S80" s="86"/>
      <c r="T80" s="88"/>
      <c r="U80" s="89"/>
      <c r="V80" s="90"/>
      <c r="W80" s="91"/>
      <c r="IS80" s="92"/>
      <c r="IT80" s="92"/>
      <c r="IU80" s="92"/>
    </row>
    <row r="81" spans="4:255" s="80" customFormat="1" ht="15">
      <c r="D81" s="82"/>
      <c r="E81" s="83"/>
      <c r="F81" s="82"/>
      <c r="J81" s="84"/>
      <c r="K81" s="84"/>
      <c r="L81" s="85"/>
      <c r="M81" s="84"/>
      <c r="N81" s="84"/>
      <c r="O81" s="153"/>
      <c r="P81" s="154"/>
      <c r="Q81" s="154"/>
      <c r="R81" s="155"/>
      <c r="S81" s="153"/>
      <c r="T81" s="155"/>
      <c r="U81" s="89"/>
      <c r="V81" s="90"/>
      <c r="W81" s="91"/>
      <c r="IS81" s="92"/>
      <c r="IT81" s="92"/>
      <c r="IU81" s="92"/>
    </row>
    <row r="82" spans="4:255" s="80" customFormat="1" ht="15">
      <c r="D82" s="82"/>
      <c r="E82" s="83"/>
      <c r="F82" s="82"/>
      <c r="J82" s="84"/>
      <c r="K82" s="84"/>
      <c r="L82" s="85"/>
      <c r="M82" s="84"/>
      <c r="N82" s="84"/>
      <c r="O82" s="86"/>
      <c r="P82" s="87"/>
      <c r="Q82" s="87"/>
      <c r="R82" s="88"/>
      <c r="S82" s="86"/>
      <c r="T82" s="88"/>
      <c r="U82" s="89"/>
      <c r="V82" s="90"/>
      <c r="W82" s="91"/>
      <c r="IS82" s="92"/>
      <c r="IT82" s="92"/>
      <c r="IU82" s="92"/>
    </row>
    <row r="83" spans="4:255" s="80" customFormat="1" ht="15">
      <c r="D83" s="82"/>
      <c r="E83" s="83"/>
      <c r="F83" s="82"/>
      <c r="J83" s="84"/>
      <c r="K83" s="84"/>
      <c r="L83" s="85"/>
      <c r="M83" s="84"/>
      <c r="N83" s="84"/>
      <c r="O83" s="153"/>
      <c r="P83" s="154"/>
      <c r="Q83" s="154"/>
      <c r="R83" s="155"/>
      <c r="S83" s="153"/>
      <c r="T83" s="155"/>
      <c r="U83" s="89"/>
      <c r="V83" s="90"/>
      <c r="W83" s="91"/>
      <c r="IS83" s="92"/>
      <c r="IT83" s="92"/>
      <c r="IU83" s="92"/>
    </row>
    <row r="84" spans="4:255" s="80" customFormat="1" ht="15">
      <c r="D84" s="82"/>
      <c r="E84" s="83"/>
      <c r="F84" s="82"/>
      <c r="J84" s="84"/>
      <c r="K84" s="84"/>
      <c r="L84" s="85"/>
      <c r="M84" s="84"/>
      <c r="N84" s="84"/>
      <c r="O84" s="86"/>
      <c r="P84" s="87"/>
      <c r="Q84" s="87"/>
      <c r="R84" s="88"/>
      <c r="S84" s="86"/>
      <c r="T84" s="88"/>
      <c r="U84" s="89"/>
      <c r="V84" s="90"/>
      <c r="W84" s="91"/>
      <c r="IS84" s="92"/>
      <c r="IT84" s="92"/>
      <c r="IU84" s="92"/>
    </row>
    <row r="85" spans="4:255" s="80" customFormat="1" ht="15">
      <c r="D85" s="82"/>
      <c r="E85" s="83"/>
      <c r="F85" s="82"/>
      <c r="J85" s="84"/>
      <c r="K85" s="84"/>
      <c r="L85" s="85"/>
      <c r="M85" s="84"/>
      <c r="N85" s="84"/>
      <c r="O85" s="153"/>
      <c r="P85" s="154"/>
      <c r="Q85" s="154"/>
      <c r="R85" s="155"/>
      <c r="S85" s="153"/>
      <c r="T85" s="155"/>
      <c r="U85" s="89"/>
      <c r="V85" s="90"/>
      <c r="W85" s="91"/>
      <c r="IS85" s="92"/>
      <c r="IT85" s="92"/>
      <c r="IU85" s="92"/>
    </row>
    <row r="86" spans="4:255" s="80" customFormat="1" ht="15">
      <c r="D86" s="82"/>
      <c r="E86" s="83"/>
      <c r="F86" s="82"/>
      <c r="J86" s="84"/>
      <c r="K86" s="84"/>
      <c r="L86" s="85"/>
      <c r="M86" s="84"/>
      <c r="N86" s="84"/>
      <c r="O86" s="86"/>
      <c r="P86" s="87"/>
      <c r="Q86" s="87"/>
      <c r="R86" s="88"/>
      <c r="S86" s="86"/>
      <c r="T86" s="88"/>
      <c r="U86" s="89"/>
      <c r="V86" s="90"/>
      <c r="W86" s="91"/>
      <c r="IS86" s="92"/>
      <c r="IT86" s="92"/>
      <c r="IU86" s="92"/>
    </row>
    <row r="87" spans="4:255" s="80" customFormat="1" ht="15">
      <c r="D87" s="82"/>
      <c r="E87" s="83"/>
      <c r="F87" s="82"/>
      <c r="J87" s="84"/>
      <c r="K87" s="84"/>
      <c r="L87" s="85"/>
      <c r="M87" s="84"/>
      <c r="N87" s="84"/>
      <c r="O87" s="153"/>
      <c r="P87" s="154"/>
      <c r="Q87" s="154"/>
      <c r="R87" s="155"/>
      <c r="S87" s="153"/>
      <c r="T87" s="155"/>
      <c r="U87" s="89"/>
      <c r="V87" s="90"/>
      <c r="W87" s="91"/>
      <c r="IS87" s="92"/>
      <c r="IT87" s="92"/>
      <c r="IU87" s="92"/>
    </row>
    <row r="88" spans="4:255" s="80" customFormat="1" ht="15">
      <c r="D88" s="82"/>
      <c r="E88" s="83"/>
      <c r="F88" s="82"/>
      <c r="J88" s="84"/>
      <c r="K88" s="84"/>
      <c r="L88" s="85"/>
      <c r="M88" s="84"/>
      <c r="N88" s="84"/>
      <c r="O88" s="86"/>
      <c r="P88" s="87"/>
      <c r="Q88" s="87"/>
      <c r="R88" s="88"/>
      <c r="S88" s="86"/>
      <c r="T88" s="88"/>
      <c r="U88" s="89"/>
      <c r="V88" s="90"/>
      <c r="W88" s="91"/>
      <c r="IS88" s="92"/>
      <c r="IT88" s="92"/>
      <c r="IU88" s="92"/>
    </row>
    <row r="89" spans="4:255" s="80" customFormat="1" ht="15">
      <c r="D89" s="82"/>
      <c r="E89" s="83"/>
      <c r="F89" s="82"/>
      <c r="J89" s="84"/>
      <c r="K89" s="84"/>
      <c r="L89" s="85"/>
      <c r="M89" s="84"/>
      <c r="N89" s="84"/>
      <c r="O89" s="153"/>
      <c r="P89" s="154"/>
      <c r="Q89" s="154"/>
      <c r="R89" s="155"/>
      <c r="S89" s="153"/>
      <c r="T89" s="155"/>
      <c r="U89" s="89"/>
      <c r="V89" s="90"/>
      <c r="W89" s="91"/>
      <c r="IS89" s="92"/>
      <c r="IT89" s="92"/>
      <c r="IU89" s="92"/>
    </row>
    <row r="90" spans="4:255" s="80" customFormat="1" ht="15">
      <c r="D90" s="82"/>
      <c r="E90" s="83"/>
      <c r="F90" s="82"/>
      <c r="J90" s="84"/>
      <c r="K90" s="84"/>
      <c r="L90" s="85"/>
      <c r="M90" s="84"/>
      <c r="N90" s="84"/>
      <c r="O90" s="86"/>
      <c r="P90" s="87"/>
      <c r="Q90" s="87"/>
      <c r="R90" s="88"/>
      <c r="S90" s="86"/>
      <c r="T90" s="88"/>
      <c r="U90" s="89"/>
      <c r="V90" s="90"/>
      <c r="W90" s="91"/>
      <c r="IS90" s="92"/>
      <c r="IT90" s="92"/>
      <c r="IU90" s="92"/>
    </row>
    <row r="91" spans="4:255" s="80" customFormat="1" ht="15">
      <c r="D91" s="82"/>
      <c r="E91" s="83"/>
      <c r="F91" s="82"/>
      <c r="J91" s="84"/>
      <c r="K91" s="84"/>
      <c r="L91" s="85"/>
      <c r="M91" s="84"/>
      <c r="N91" s="84"/>
      <c r="O91" s="153"/>
      <c r="P91" s="154"/>
      <c r="Q91" s="154"/>
      <c r="R91" s="155"/>
      <c r="S91" s="153"/>
      <c r="T91" s="155"/>
      <c r="U91" s="89"/>
      <c r="V91" s="90"/>
      <c r="W91" s="91"/>
      <c r="IS91" s="92"/>
      <c r="IT91" s="92"/>
      <c r="IU91" s="92"/>
    </row>
    <row r="92" spans="4:255" s="80" customFormat="1" ht="15">
      <c r="D92" s="82"/>
      <c r="E92" s="83"/>
      <c r="F92" s="82"/>
      <c r="J92" s="84"/>
      <c r="K92" s="84"/>
      <c r="L92" s="85"/>
      <c r="M92" s="84"/>
      <c r="N92" s="84"/>
      <c r="O92" s="86"/>
      <c r="P92" s="87"/>
      <c r="Q92" s="87"/>
      <c r="R92" s="88"/>
      <c r="S92" s="86"/>
      <c r="T92" s="88"/>
      <c r="U92" s="89"/>
      <c r="V92" s="90"/>
      <c r="W92" s="91"/>
      <c r="IS92" s="92"/>
      <c r="IT92" s="92"/>
      <c r="IU92" s="92"/>
    </row>
    <row r="93" spans="4:255" s="80" customFormat="1" ht="15">
      <c r="D93" s="82"/>
      <c r="E93" s="83"/>
      <c r="F93" s="82"/>
      <c r="J93" s="84"/>
      <c r="K93" s="84"/>
      <c r="L93" s="85"/>
      <c r="M93" s="84"/>
      <c r="N93" s="84"/>
      <c r="O93" s="153"/>
      <c r="P93" s="154"/>
      <c r="Q93" s="154"/>
      <c r="R93" s="155"/>
      <c r="S93" s="153"/>
      <c r="T93" s="155"/>
      <c r="U93" s="89"/>
      <c r="V93" s="90"/>
      <c r="W93" s="91"/>
      <c r="IS93" s="92"/>
      <c r="IT93" s="92"/>
      <c r="IU93" s="92"/>
    </row>
    <row r="94" spans="4:255" s="80" customFormat="1" ht="15">
      <c r="D94" s="82"/>
      <c r="E94" s="83"/>
      <c r="F94" s="82"/>
      <c r="J94" s="84"/>
      <c r="K94" s="84"/>
      <c r="L94" s="85"/>
      <c r="M94" s="84"/>
      <c r="N94" s="84"/>
      <c r="O94" s="86"/>
      <c r="P94" s="87"/>
      <c r="Q94" s="87"/>
      <c r="R94" s="88"/>
      <c r="S94" s="86"/>
      <c r="T94" s="88"/>
      <c r="U94" s="89"/>
      <c r="V94" s="90"/>
      <c r="W94" s="91"/>
      <c r="IS94" s="92"/>
      <c r="IT94" s="92"/>
      <c r="IU94" s="92"/>
    </row>
    <row r="95" spans="4:255" s="80" customFormat="1" ht="15">
      <c r="D95" s="82"/>
      <c r="E95" s="83"/>
      <c r="F95" s="82"/>
      <c r="J95" s="84"/>
      <c r="K95" s="84"/>
      <c r="L95" s="85"/>
      <c r="M95" s="84"/>
      <c r="N95" s="84"/>
      <c r="O95" s="153"/>
      <c r="P95" s="154"/>
      <c r="Q95" s="154"/>
      <c r="R95" s="155"/>
      <c r="S95" s="153"/>
      <c r="T95" s="155"/>
      <c r="U95" s="89"/>
      <c r="V95" s="90"/>
      <c r="W95" s="91"/>
      <c r="IS95" s="92"/>
      <c r="IT95" s="92"/>
      <c r="IU95" s="92"/>
    </row>
    <row r="96" spans="4:255" s="80" customFormat="1" ht="15">
      <c r="D96" s="82"/>
      <c r="E96" s="83"/>
      <c r="F96" s="82"/>
      <c r="J96" s="84"/>
      <c r="K96" s="84"/>
      <c r="L96" s="85"/>
      <c r="M96" s="84"/>
      <c r="N96" s="84"/>
      <c r="O96" s="86"/>
      <c r="P96" s="87"/>
      <c r="Q96" s="87"/>
      <c r="R96" s="88"/>
      <c r="S96" s="86"/>
      <c r="T96" s="88"/>
      <c r="U96" s="89"/>
      <c r="V96" s="90"/>
      <c r="W96" s="91"/>
      <c r="IS96" s="92"/>
      <c r="IT96" s="92"/>
      <c r="IU96" s="92"/>
    </row>
    <row r="97" spans="4:255" s="80" customFormat="1" ht="15">
      <c r="D97" s="82"/>
      <c r="E97" s="83"/>
      <c r="F97" s="82"/>
      <c r="J97" s="84"/>
      <c r="K97" s="84"/>
      <c r="L97" s="85"/>
      <c r="M97" s="84"/>
      <c r="N97" s="84"/>
      <c r="O97" s="153"/>
      <c r="P97" s="154"/>
      <c r="Q97" s="154"/>
      <c r="R97" s="155"/>
      <c r="S97" s="153"/>
      <c r="T97" s="155"/>
      <c r="U97" s="89"/>
      <c r="V97" s="90"/>
      <c r="W97" s="91"/>
      <c r="IS97" s="92"/>
      <c r="IT97" s="92"/>
      <c r="IU97" s="92"/>
    </row>
    <row r="98" spans="4:255" s="80" customFormat="1" ht="15">
      <c r="D98" s="82"/>
      <c r="E98" s="83"/>
      <c r="F98" s="82"/>
      <c r="J98" s="84"/>
      <c r="K98" s="84"/>
      <c r="L98" s="85"/>
      <c r="M98" s="84"/>
      <c r="N98" s="84"/>
      <c r="O98" s="86"/>
      <c r="P98" s="87"/>
      <c r="Q98" s="87"/>
      <c r="R98" s="88"/>
      <c r="S98" s="86"/>
      <c r="T98" s="88"/>
      <c r="U98" s="89"/>
      <c r="V98" s="90"/>
      <c r="W98" s="91"/>
      <c r="IS98" s="92"/>
      <c r="IT98" s="92"/>
      <c r="IU98" s="92"/>
    </row>
    <row r="99" spans="4:255" s="80" customFormat="1" ht="15">
      <c r="D99" s="82"/>
      <c r="E99" s="83"/>
      <c r="F99" s="82"/>
      <c r="J99" s="84"/>
      <c r="K99" s="84"/>
      <c r="L99" s="85"/>
      <c r="M99" s="84"/>
      <c r="N99" s="84"/>
      <c r="O99" s="153"/>
      <c r="P99" s="154"/>
      <c r="Q99" s="154"/>
      <c r="R99" s="155"/>
      <c r="S99" s="153"/>
      <c r="T99" s="155"/>
      <c r="U99" s="89"/>
      <c r="V99" s="90"/>
      <c r="W99" s="91"/>
      <c r="IS99" s="92"/>
      <c r="IT99" s="92"/>
      <c r="IU99" s="92"/>
    </row>
    <row r="100" spans="4:255" s="80" customFormat="1" ht="15">
      <c r="D100" s="82"/>
      <c r="E100" s="83"/>
      <c r="F100" s="82"/>
      <c r="J100" s="84"/>
      <c r="K100" s="84"/>
      <c r="L100" s="85"/>
      <c r="M100" s="84"/>
      <c r="N100" s="84"/>
      <c r="O100" s="86"/>
      <c r="P100" s="87"/>
      <c r="Q100" s="87"/>
      <c r="R100" s="88"/>
      <c r="S100" s="86"/>
      <c r="T100" s="88"/>
      <c r="U100" s="89"/>
      <c r="V100" s="90"/>
      <c r="W100" s="91"/>
      <c r="IS100" s="92"/>
      <c r="IT100" s="92"/>
      <c r="IU100" s="92"/>
    </row>
    <row r="101" spans="4:255" s="80" customFormat="1" ht="15">
      <c r="D101" s="82"/>
      <c r="E101" s="83"/>
      <c r="F101" s="82"/>
      <c r="J101" s="84"/>
      <c r="K101" s="84"/>
      <c r="L101" s="85"/>
      <c r="M101" s="84"/>
      <c r="N101" s="84"/>
      <c r="O101" s="153"/>
      <c r="P101" s="154"/>
      <c r="Q101" s="154"/>
      <c r="R101" s="155"/>
      <c r="S101" s="153"/>
      <c r="T101" s="155"/>
      <c r="U101" s="89"/>
      <c r="V101" s="90"/>
      <c r="W101" s="91"/>
      <c r="IS101" s="92"/>
      <c r="IT101" s="92"/>
      <c r="IU101" s="92"/>
    </row>
    <row r="102" spans="4:255" s="80" customFormat="1" ht="15">
      <c r="D102" s="82"/>
      <c r="E102" s="83"/>
      <c r="F102" s="82"/>
      <c r="J102" s="84"/>
      <c r="K102" s="84"/>
      <c r="L102" s="85"/>
      <c r="M102" s="84"/>
      <c r="N102" s="84"/>
      <c r="O102" s="86"/>
      <c r="P102" s="87"/>
      <c r="Q102" s="87"/>
      <c r="R102" s="88"/>
      <c r="S102" s="86"/>
      <c r="T102" s="88"/>
      <c r="U102" s="89"/>
      <c r="V102" s="90"/>
      <c r="W102" s="91"/>
      <c r="IS102" s="92"/>
      <c r="IT102" s="92"/>
      <c r="IU102" s="92"/>
    </row>
    <row r="103" spans="4:255" s="80" customFormat="1" ht="15">
      <c r="D103" s="82"/>
      <c r="E103" s="83"/>
      <c r="F103" s="82"/>
      <c r="J103" s="84"/>
      <c r="K103" s="84"/>
      <c r="L103" s="85"/>
      <c r="M103" s="84"/>
      <c r="N103" s="84"/>
      <c r="O103" s="153"/>
      <c r="P103" s="154"/>
      <c r="Q103" s="154"/>
      <c r="R103" s="155"/>
      <c r="S103" s="153"/>
      <c r="T103" s="155"/>
      <c r="U103" s="89"/>
      <c r="V103" s="90"/>
      <c r="W103" s="91"/>
      <c r="IS103" s="92"/>
      <c r="IT103" s="92"/>
      <c r="IU103" s="92"/>
    </row>
    <row r="104" spans="4:255" s="80" customFormat="1" ht="15">
      <c r="D104" s="82"/>
      <c r="E104" s="83"/>
      <c r="F104" s="82"/>
      <c r="J104" s="84"/>
      <c r="K104" s="84"/>
      <c r="L104" s="85"/>
      <c r="M104" s="84"/>
      <c r="N104" s="84"/>
      <c r="O104" s="86"/>
      <c r="P104" s="87"/>
      <c r="Q104" s="87"/>
      <c r="R104" s="88"/>
      <c r="S104" s="86"/>
      <c r="T104" s="88"/>
      <c r="U104" s="89"/>
      <c r="V104" s="90"/>
      <c r="W104" s="91"/>
      <c r="IS104" s="92"/>
      <c r="IT104" s="92"/>
      <c r="IU104" s="92"/>
    </row>
    <row r="105" spans="4:255" s="80" customFormat="1" ht="15">
      <c r="D105" s="82"/>
      <c r="E105" s="83"/>
      <c r="F105" s="82"/>
      <c r="J105" s="84"/>
      <c r="K105" s="84"/>
      <c r="L105" s="85"/>
      <c r="M105" s="84"/>
      <c r="N105" s="84"/>
      <c r="O105" s="153"/>
      <c r="P105" s="154"/>
      <c r="Q105" s="154"/>
      <c r="R105" s="155"/>
      <c r="S105" s="153"/>
      <c r="T105" s="155"/>
      <c r="U105" s="89"/>
      <c r="V105" s="90"/>
      <c r="W105" s="91"/>
      <c r="IS105" s="92"/>
      <c r="IT105" s="92"/>
      <c r="IU105" s="92"/>
    </row>
    <row r="106" spans="4:255" s="80" customFormat="1" ht="15">
      <c r="D106" s="82"/>
      <c r="E106" s="83"/>
      <c r="F106" s="82"/>
      <c r="J106" s="84"/>
      <c r="K106" s="84"/>
      <c r="L106" s="85"/>
      <c r="M106" s="84"/>
      <c r="N106" s="84"/>
      <c r="O106" s="86"/>
      <c r="P106" s="87"/>
      <c r="Q106" s="87"/>
      <c r="R106" s="88"/>
      <c r="S106" s="86"/>
      <c r="T106" s="88"/>
      <c r="U106" s="89"/>
      <c r="V106" s="90"/>
      <c r="W106" s="91"/>
      <c r="IS106" s="92"/>
      <c r="IT106" s="92"/>
      <c r="IU106" s="92"/>
    </row>
    <row r="107" spans="4:255" s="80" customFormat="1" ht="15">
      <c r="D107" s="82"/>
      <c r="E107" s="83"/>
      <c r="F107" s="82"/>
      <c r="J107" s="84"/>
      <c r="K107" s="84"/>
      <c r="L107" s="85"/>
      <c r="M107" s="84"/>
      <c r="N107" s="84"/>
      <c r="O107" s="153"/>
      <c r="P107" s="154"/>
      <c r="Q107" s="154"/>
      <c r="R107" s="155"/>
      <c r="S107" s="153"/>
      <c r="T107" s="155"/>
      <c r="U107" s="89"/>
      <c r="V107" s="90"/>
      <c r="W107" s="91"/>
      <c r="IS107" s="92"/>
      <c r="IT107" s="92"/>
      <c r="IU107" s="92"/>
    </row>
    <row r="108" spans="4:255" s="80" customFormat="1" ht="15">
      <c r="D108" s="82"/>
      <c r="E108" s="83"/>
      <c r="F108" s="82"/>
      <c r="J108" s="84"/>
      <c r="K108" s="84"/>
      <c r="L108" s="85"/>
      <c r="M108" s="84"/>
      <c r="N108" s="84"/>
      <c r="O108" s="86"/>
      <c r="P108" s="87"/>
      <c r="Q108" s="87"/>
      <c r="R108" s="88"/>
      <c r="S108" s="86"/>
      <c r="T108" s="88"/>
      <c r="U108" s="89"/>
      <c r="V108" s="90"/>
      <c r="W108" s="91"/>
      <c r="IS108" s="92"/>
      <c r="IT108" s="92"/>
      <c r="IU108" s="92"/>
    </row>
    <row r="109" spans="4:255" s="80" customFormat="1" ht="15">
      <c r="D109" s="82"/>
      <c r="E109" s="83"/>
      <c r="F109" s="82"/>
      <c r="J109" s="84"/>
      <c r="K109" s="84"/>
      <c r="L109" s="85"/>
      <c r="M109" s="84"/>
      <c r="N109" s="84"/>
      <c r="O109" s="153"/>
      <c r="P109" s="154"/>
      <c r="Q109" s="154"/>
      <c r="R109" s="155"/>
      <c r="S109" s="153"/>
      <c r="T109" s="155"/>
      <c r="U109" s="89"/>
      <c r="V109" s="90"/>
      <c r="W109" s="91"/>
      <c r="IS109" s="92"/>
      <c r="IT109" s="92"/>
      <c r="IU109" s="92"/>
    </row>
    <row r="110" spans="4:255" s="80" customFormat="1" ht="15">
      <c r="D110" s="82"/>
      <c r="E110" s="83"/>
      <c r="F110" s="82"/>
      <c r="J110" s="84"/>
      <c r="K110" s="84"/>
      <c r="L110" s="85"/>
      <c r="M110" s="84"/>
      <c r="N110" s="84"/>
      <c r="O110" s="86"/>
      <c r="P110" s="87"/>
      <c r="Q110" s="87"/>
      <c r="R110" s="88"/>
      <c r="S110" s="86"/>
      <c r="T110" s="88"/>
      <c r="U110" s="89"/>
      <c r="V110" s="90"/>
      <c r="W110" s="91"/>
      <c r="IS110" s="92"/>
      <c r="IT110" s="92"/>
      <c r="IU110" s="92"/>
    </row>
    <row r="111" spans="4:255" s="80" customFormat="1" ht="15">
      <c r="D111" s="82"/>
      <c r="E111" s="83"/>
      <c r="F111" s="82"/>
      <c r="J111" s="84"/>
      <c r="K111" s="84"/>
      <c r="L111" s="85"/>
      <c r="M111" s="84"/>
      <c r="N111" s="84"/>
      <c r="O111" s="153"/>
      <c r="P111" s="154"/>
      <c r="Q111" s="154"/>
      <c r="R111" s="155"/>
      <c r="S111" s="153"/>
      <c r="T111" s="155"/>
      <c r="U111" s="89"/>
      <c r="V111" s="90"/>
      <c r="W111" s="91"/>
      <c r="IS111" s="92"/>
      <c r="IT111" s="92"/>
      <c r="IU111" s="92"/>
    </row>
    <row r="112" spans="4:255" s="80" customFormat="1" ht="15">
      <c r="D112" s="82"/>
      <c r="E112" s="83"/>
      <c r="F112" s="82"/>
      <c r="J112" s="84"/>
      <c r="K112" s="84"/>
      <c r="L112" s="85"/>
      <c r="M112" s="84"/>
      <c r="N112" s="84"/>
      <c r="O112" s="86"/>
      <c r="P112" s="87"/>
      <c r="Q112" s="87"/>
      <c r="R112" s="88"/>
      <c r="S112" s="86"/>
      <c r="T112" s="88"/>
      <c r="U112" s="89"/>
      <c r="V112" s="90"/>
      <c r="W112" s="91"/>
      <c r="IS112" s="92"/>
      <c r="IT112" s="92"/>
      <c r="IU112" s="92"/>
    </row>
    <row r="113" spans="4:255" s="80" customFormat="1" ht="15">
      <c r="D113" s="82"/>
      <c r="E113" s="83"/>
      <c r="F113" s="82"/>
      <c r="J113" s="84"/>
      <c r="K113" s="84"/>
      <c r="L113" s="85"/>
      <c r="M113" s="84"/>
      <c r="N113" s="84"/>
      <c r="O113" s="153"/>
      <c r="P113" s="154"/>
      <c r="Q113" s="154"/>
      <c r="R113" s="155"/>
      <c r="S113" s="153"/>
      <c r="T113" s="155"/>
      <c r="U113" s="89"/>
      <c r="V113" s="90"/>
      <c r="W113" s="91"/>
      <c r="IS113" s="92"/>
      <c r="IT113" s="92"/>
      <c r="IU113" s="92"/>
    </row>
    <row r="114" spans="4:255" s="80" customFormat="1" ht="15">
      <c r="D114" s="82"/>
      <c r="E114" s="83"/>
      <c r="F114" s="82"/>
      <c r="J114" s="84"/>
      <c r="K114" s="84"/>
      <c r="L114" s="85"/>
      <c r="M114" s="84"/>
      <c r="N114" s="84"/>
      <c r="O114" s="86"/>
      <c r="P114" s="87"/>
      <c r="Q114" s="87"/>
      <c r="R114" s="88"/>
      <c r="S114" s="86"/>
      <c r="T114" s="88"/>
      <c r="U114" s="89"/>
      <c r="V114" s="90"/>
      <c r="W114" s="91"/>
      <c r="IS114" s="92"/>
      <c r="IT114" s="92"/>
      <c r="IU114" s="92"/>
    </row>
    <row r="115" spans="4:255" s="80" customFormat="1" ht="15">
      <c r="D115" s="82"/>
      <c r="E115" s="83"/>
      <c r="F115" s="82"/>
      <c r="J115" s="84"/>
      <c r="K115" s="84"/>
      <c r="L115" s="85"/>
      <c r="M115" s="84"/>
      <c r="N115" s="84"/>
      <c r="O115" s="153"/>
      <c r="P115" s="154"/>
      <c r="Q115" s="154"/>
      <c r="R115" s="155"/>
      <c r="S115" s="153"/>
      <c r="T115" s="155"/>
      <c r="U115" s="89"/>
      <c r="V115" s="90"/>
      <c r="W115" s="91"/>
      <c r="IS115" s="92"/>
      <c r="IT115" s="92"/>
      <c r="IU115" s="92"/>
    </row>
    <row r="116" spans="4:255" s="80" customFormat="1" ht="15">
      <c r="D116" s="82"/>
      <c r="E116" s="83"/>
      <c r="F116" s="82"/>
      <c r="J116" s="84"/>
      <c r="K116" s="84"/>
      <c r="L116" s="85"/>
      <c r="M116" s="84"/>
      <c r="N116" s="84"/>
      <c r="O116" s="86"/>
      <c r="P116" s="87"/>
      <c r="Q116" s="87"/>
      <c r="R116" s="88"/>
      <c r="S116" s="86"/>
      <c r="T116" s="88"/>
      <c r="U116" s="89"/>
      <c r="V116" s="90"/>
      <c r="W116" s="91"/>
      <c r="IS116" s="92"/>
      <c r="IT116" s="92"/>
      <c r="IU116" s="92"/>
    </row>
    <row r="117" spans="4:255" s="80" customFormat="1" ht="15">
      <c r="D117" s="82"/>
      <c r="E117" s="83"/>
      <c r="F117" s="82"/>
      <c r="J117" s="84"/>
      <c r="K117" s="84"/>
      <c r="L117" s="85"/>
      <c r="M117" s="84"/>
      <c r="N117" s="84"/>
      <c r="O117" s="153"/>
      <c r="P117" s="154"/>
      <c r="Q117" s="154"/>
      <c r="R117" s="155"/>
      <c r="S117" s="153"/>
      <c r="T117" s="155"/>
      <c r="U117" s="89"/>
      <c r="V117" s="90"/>
      <c r="W117" s="91"/>
      <c r="IS117" s="92"/>
      <c r="IT117" s="92"/>
      <c r="IU117" s="92"/>
    </row>
    <row r="118" spans="4:255" s="80" customFormat="1" ht="15">
      <c r="D118" s="82"/>
      <c r="E118" s="83"/>
      <c r="F118" s="82"/>
      <c r="J118" s="84"/>
      <c r="K118" s="84"/>
      <c r="L118" s="85"/>
      <c r="M118" s="84"/>
      <c r="N118" s="84"/>
      <c r="O118" s="86"/>
      <c r="P118" s="87"/>
      <c r="Q118" s="87"/>
      <c r="R118" s="88"/>
      <c r="S118" s="86"/>
      <c r="T118" s="88"/>
      <c r="U118" s="89"/>
      <c r="V118" s="90"/>
      <c r="W118" s="91"/>
      <c r="IS118" s="92"/>
      <c r="IT118" s="92"/>
      <c r="IU118" s="92"/>
    </row>
    <row r="119" spans="4:255" s="80" customFormat="1" ht="15">
      <c r="D119" s="82"/>
      <c r="E119" s="83"/>
      <c r="F119" s="82"/>
      <c r="J119" s="84"/>
      <c r="K119" s="84"/>
      <c r="L119" s="85"/>
      <c r="M119" s="84"/>
      <c r="N119" s="84"/>
      <c r="O119" s="153"/>
      <c r="P119" s="154"/>
      <c r="Q119" s="154"/>
      <c r="R119" s="155"/>
      <c r="S119" s="153"/>
      <c r="T119" s="155"/>
      <c r="U119" s="89"/>
      <c r="V119" s="90"/>
      <c r="W119" s="91"/>
      <c r="IS119" s="92"/>
      <c r="IT119" s="92"/>
      <c r="IU119" s="92"/>
    </row>
    <row r="120" spans="4:255" s="80" customFormat="1" ht="15">
      <c r="D120" s="82"/>
      <c r="E120" s="83"/>
      <c r="F120" s="82"/>
      <c r="J120" s="84"/>
      <c r="K120" s="84"/>
      <c r="L120" s="85"/>
      <c r="M120" s="84"/>
      <c r="N120" s="84"/>
      <c r="O120" s="86"/>
      <c r="P120" s="87"/>
      <c r="Q120" s="87"/>
      <c r="R120" s="88"/>
      <c r="S120" s="86"/>
      <c r="T120" s="88"/>
      <c r="U120" s="89"/>
      <c r="V120" s="90"/>
      <c r="W120" s="91"/>
      <c r="IS120" s="92"/>
      <c r="IT120" s="92"/>
      <c r="IU120" s="92"/>
    </row>
    <row r="121" spans="4:255" s="80" customFormat="1" ht="15">
      <c r="D121" s="82"/>
      <c r="E121" s="83"/>
      <c r="F121" s="82"/>
      <c r="J121" s="84"/>
      <c r="K121" s="84"/>
      <c r="L121" s="85"/>
      <c r="M121" s="84"/>
      <c r="N121" s="84"/>
      <c r="O121" s="153"/>
      <c r="P121" s="154"/>
      <c r="Q121" s="154"/>
      <c r="R121" s="155"/>
      <c r="S121" s="153"/>
      <c r="T121" s="155"/>
      <c r="U121" s="89"/>
      <c r="V121" s="90"/>
      <c r="W121" s="91"/>
      <c r="IS121" s="92"/>
      <c r="IT121" s="92"/>
      <c r="IU121" s="92"/>
    </row>
    <row r="122" spans="4:255" s="80" customFormat="1" ht="15">
      <c r="D122" s="82"/>
      <c r="E122" s="83"/>
      <c r="F122" s="82"/>
      <c r="J122" s="84"/>
      <c r="K122" s="84"/>
      <c r="L122" s="85"/>
      <c r="M122" s="84"/>
      <c r="N122" s="84"/>
      <c r="O122" s="86"/>
      <c r="P122" s="87"/>
      <c r="Q122" s="87"/>
      <c r="R122" s="88"/>
      <c r="S122" s="86"/>
      <c r="T122" s="88"/>
      <c r="U122" s="89"/>
      <c r="V122" s="90"/>
      <c r="W122" s="91"/>
      <c r="IS122" s="92"/>
      <c r="IT122" s="92"/>
      <c r="IU122" s="92"/>
    </row>
    <row r="123" spans="4:255" s="80" customFormat="1" ht="15">
      <c r="D123" s="82"/>
      <c r="E123" s="83"/>
      <c r="F123" s="82"/>
      <c r="J123" s="84"/>
      <c r="K123" s="84"/>
      <c r="L123" s="85"/>
      <c r="M123" s="84"/>
      <c r="N123" s="84"/>
      <c r="O123" s="153"/>
      <c r="P123" s="154"/>
      <c r="Q123" s="154"/>
      <c r="R123" s="155"/>
      <c r="S123" s="153"/>
      <c r="T123" s="155"/>
      <c r="U123" s="89"/>
      <c r="V123" s="90"/>
      <c r="W123" s="91"/>
      <c r="IS123" s="92"/>
      <c r="IT123" s="92"/>
      <c r="IU123" s="92"/>
    </row>
    <row r="124" spans="4:255" s="80" customFormat="1" ht="15">
      <c r="D124" s="82"/>
      <c r="E124" s="83"/>
      <c r="F124" s="82"/>
      <c r="J124" s="84"/>
      <c r="K124" s="84"/>
      <c r="L124" s="85"/>
      <c r="M124" s="84"/>
      <c r="N124" s="84"/>
      <c r="O124" s="86"/>
      <c r="P124" s="87"/>
      <c r="Q124" s="87"/>
      <c r="R124" s="88"/>
      <c r="S124" s="86"/>
      <c r="T124" s="88"/>
      <c r="U124" s="89"/>
      <c r="V124" s="90"/>
      <c r="W124" s="91"/>
      <c r="IS124" s="92"/>
      <c r="IT124" s="92"/>
      <c r="IU124" s="92"/>
    </row>
    <row r="125" spans="4:255" s="80" customFormat="1" ht="15">
      <c r="D125" s="82"/>
      <c r="E125" s="83"/>
      <c r="F125" s="82"/>
      <c r="J125" s="84"/>
      <c r="K125" s="84"/>
      <c r="L125" s="85"/>
      <c r="M125" s="84"/>
      <c r="N125" s="84"/>
      <c r="O125" s="153"/>
      <c r="P125" s="154"/>
      <c r="Q125" s="154"/>
      <c r="R125" s="155"/>
      <c r="S125" s="153"/>
      <c r="T125" s="155"/>
      <c r="U125" s="89"/>
      <c r="V125" s="90"/>
      <c r="W125" s="91"/>
      <c r="IS125" s="92"/>
      <c r="IT125" s="92"/>
      <c r="IU125" s="92"/>
    </row>
    <row r="126" spans="4:255" s="80" customFormat="1" ht="15">
      <c r="D126" s="82"/>
      <c r="E126" s="83"/>
      <c r="F126" s="82"/>
      <c r="J126" s="84"/>
      <c r="K126" s="84"/>
      <c r="L126" s="85"/>
      <c r="M126" s="84"/>
      <c r="N126" s="84"/>
      <c r="O126" s="86"/>
      <c r="P126" s="87"/>
      <c r="Q126" s="87"/>
      <c r="R126" s="88"/>
      <c r="S126" s="86"/>
      <c r="T126" s="88"/>
      <c r="U126" s="89"/>
      <c r="V126" s="90"/>
      <c r="W126" s="91"/>
      <c r="IS126" s="92"/>
      <c r="IT126" s="92"/>
      <c r="IU126" s="92"/>
    </row>
    <row r="127" spans="4:255" s="80" customFormat="1" ht="15">
      <c r="D127" s="82"/>
      <c r="E127" s="83"/>
      <c r="F127" s="82"/>
      <c r="J127" s="84"/>
      <c r="K127" s="84"/>
      <c r="L127" s="85"/>
      <c r="M127" s="84"/>
      <c r="N127" s="84"/>
      <c r="O127" s="153"/>
      <c r="P127" s="154"/>
      <c r="Q127" s="154"/>
      <c r="R127" s="155"/>
      <c r="S127" s="153"/>
      <c r="T127" s="155"/>
      <c r="U127" s="89"/>
      <c r="V127" s="90"/>
      <c r="W127" s="91"/>
      <c r="IS127" s="92"/>
      <c r="IT127" s="92"/>
      <c r="IU127" s="92"/>
    </row>
    <row r="128" spans="4:255" s="80" customFormat="1" ht="15">
      <c r="D128" s="82"/>
      <c r="E128" s="83"/>
      <c r="F128" s="82"/>
      <c r="J128" s="84"/>
      <c r="K128" s="84"/>
      <c r="L128" s="85"/>
      <c r="M128" s="84"/>
      <c r="N128" s="84"/>
      <c r="O128" s="86"/>
      <c r="P128" s="87"/>
      <c r="Q128" s="87"/>
      <c r="R128" s="88"/>
      <c r="S128" s="86"/>
      <c r="T128" s="88"/>
      <c r="U128" s="89"/>
      <c r="V128" s="90"/>
      <c r="W128" s="91"/>
      <c r="IS128" s="92"/>
      <c r="IT128" s="92"/>
      <c r="IU128" s="92"/>
    </row>
    <row r="129" spans="4:255" s="80" customFormat="1" ht="15">
      <c r="D129" s="82"/>
      <c r="E129" s="83"/>
      <c r="F129" s="82"/>
      <c r="J129" s="84"/>
      <c r="K129" s="84"/>
      <c r="L129" s="85"/>
      <c r="M129" s="84"/>
      <c r="N129" s="84"/>
      <c r="O129" s="153"/>
      <c r="P129" s="154"/>
      <c r="Q129" s="154"/>
      <c r="R129" s="155"/>
      <c r="S129" s="153"/>
      <c r="T129" s="155"/>
      <c r="U129" s="89"/>
      <c r="V129" s="90"/>
      <c r="W129" s="91"/>
      <c r="IS129" s="92"/>
      <c r="IT129" s="92"/>
      <c r="IU129" s="92"/>
    </row>
    <row r="130" spans="4:255" s="80" customFormat="1" ht="15">
      <c r="D130" s="82"/>
      <c r="E130" s="83"/>
      <c r="F130" s="82"/>
      <c r="J130" s="84"/>
      <c r="K130" s="84"/>
      <c r="L130" s="85"/>
      <c r="M130" s="84"/>
      <c r="N130" s="84"/>
      <c r="O130" s="86"/>
      <c r="P130" s="87"/>
      <c r="Q130" s="87"/>
      <c r="R130" s="88"/>
      <c r="S130" s="86"/>
      <c r="T130" s="88"/>
      <c r="U130" s="89"/>
      <c r="V130" s="90"/>
      <c r="W130" s="91"/>
      <c r="IS130" s="92"/>
      <c r="IT130" s="92"/>
      <c r="IU130" s="92"/>
    </row>
    <row r="131" spans="4:255" s="80" customFormat="1" ht="15">
      <c r="D131" s="82"/>
      <c r="E131" s="83"/>
      <c r="F131" s="82"/>
      <c r="J131" s="84"/>
      <c r="K131" s="84"/>
      <c r="L131" s="85"/>
      <c r="M131" s="84"/>
      <c r="N131" s="84"/>
      <c r="O131" s="153"/>
      <c r="P131" s="154"/>
      <c r="Q131" s="154"/>
      <c r="R131" s="155"/>
      <c r="S131" s="153"/>
      <c r="T131" s="155"/>
      <c r="U131" s="89"/>
      <c r="V131" s="90"/>
      <c r="W131" s="91"/>
      <c r="IS131" s="92"/>
      <c r="IT131" s="92"/>
      <c r="IU131" s="92"/>
    </row>
    <row r="132" spans="4:255" s="80" customFormat="1" ht="15">
      <c r="D132" s="82"/>
      <c r="E132" s="83"/>
      <c r="F132" s="82"/>
      <c r="J132" s="84"/>
      <c r="K132" s="84"/>
      <c r="L132" s="85"/>
      <c r="M132" s="84"/>
      <c r="N132" s="84"/>
      <c r="O132" s="86"/>
      <c r="P132" s="87"/>
      <c r="Q132" s="87"/>
      <c r="R132" s="88"/>
      <c r="S132" s="86"/>
      <c r="T132" s="88"/>
      <c r="U132" s="89"/>
      <c r="V132" s="90"/>
      <c r="W132" s="91"/>
      <c r="IS132" s="92"/>
      <c r="IT132" s="92"/>
      <c r="IU132" s="92"/>
    </row>
    <row r="133" spans="4:255" s="80" customFormat="1" ht="15">
      <c r="D133" s="82"/>
      <c r="E133" s="83"/>
      <c r="F133" s="82"/>
      <c r="J133" s="84"/>
      <c r="K133" s="84"/>
      <c r="L133" s="85"/>
      <c r="M133" s="84"/>
      <c r="N133" s="84"/>
      <c r="O133" s="153"/>
      <c r="P133" s="154"/>
      <c r="Q133" s="154"/>
      <c r="R133" s="155"/>
      <c r="S133" s="153"/>
      <c r="T133" s="155"/>
      <c r="U133" s="89"/>
      <c r="V133" s="90"/>
      <c r="W133" s="91"/>
      <c r="IS133" s="92"/>
      <c r="IT133" s="92"/>
      <c r="IU133" s="92"/>
    </row>
    <row r="134" spans="4:255" s="80" customFormat="1" ht="15">
      <c r="D134" s="82"/>
      <c r="E134" s="83"/>
      <c r="F134" s="82"/>
      <c r="J134" s="84"/>
      <c r="K134" s="84"/>
      <c r="L134" s="85"/>
      <c r="M134" s="84"/>
      <c r="N134" s="84"/>
      <c r="O134" s="86"/>
      <c r="P134" s="87"/>
      <c r="Q134" s="87"/>
      <c r="R134" s="88"/>
      <c r="S134" s="86"/>
      <c r="T134" s="88"/>
      <c r="U134" s="89"/>
      <c r="V134" s="90"/>
      <c r="W134" s="91"/>
      <c r="IS134" s="92"/>
      <c r="IT134" s="92"/>
      <c r="IU134" s="92"/>
    </row>
    <row r="135" spans="4:255" s="80" customFormat="1" ht="15">
      <c r="D135" s="82"/>
      <c r="E135" s="83"/>
      <c r="F135" s="82"/>
      <c r="J135" s="84"/>
      <c r="K135" s="84"/>
      <c r="L135" s="85"/>
      <c r="M135" s="84"/>
      <c r="N135" s="84"/>
      <c r="O135" s="153"/>
      <c r="P135" s="154"/>
      <c r="Q135" s="154"/>
      <c r="R135" s="155"/>
      <c r="S135" s="153"/>
      <c r="T135" s="155"/>
      <c r="U135" s="89"/>
      <c r="V135" s="90"/>
      <c r="W135" s="91"/>
      <c r="IS135" s="92"/>
      <c r="IT135" s="92"/>
      <c r="IU135" s="92"/>
    </row>
    <row r="136" spans="4:255" s="80" customFormat="1" ht="15">
      <c r="D136" s="82"/>
      <c r="E136" s="83"/>
      <c r="F136" s="82"/>
      <c r="J136" s="84"/>
      <c r="K136" s="84"/>
      <c r="L136" s="85"/>
      <c r="M136" s="84"/>
      <c r="N136" s="84"/>
      <c r="O136" s="86"/>
      <c r="P136" s="87"/>
      <c r="Q136" s="87"/>
      <c r="R136" s="88"/>
      <c r="S136" s="86"/>
      <c r="T136" s="88"/>
      <c r="U136" s="89"/>
      <c r="V136" s="90"/>
      <c r="W136" s="91"/>
      <c r="IS136" s="92"/>
      <c r="IT136" s="92"/>
      <c r="IU136" s="92"/>
    </row>
    <row r="137" spans="4:255" s="80" customFormat="1" ht="15">
      <c r="D137" s="82"/>
      <c r="E137" s="83"/>
      <c r="F137" s="82"/>
      <c r="J137" s="84"/>
      <c r="K137" s="84"/>
      <c r="L137" s="85"/>
      <c r="M137" s="84"/>
      <c r="N137" s="84"/>
      <c r="O137" s="153"/>
      <c r="P137" s="154"/>
      <c r="Q137" s="154"/>
      <c r="R137" s="155"/>
      <c r="S137" s="153"/>
      <c r="T137" s="155"/>
      <c r="U137" s="89"/>
      <c r="V137" s="90"/>
      <c r="W137" s="91"/>
      <c r="IS137" s="92"/>
      <c r="IT137" s="92"/>
      <c r="IU137" s="92"/>
    </row>
    <row r="138" spans="4:255" s="80" customFormat="1" ht="15">
      <c r="D138" s="82"/>
      <c r="E138" s="83"/>
      <c r="F138" s="82"/>
      <c r="J138" s="84"/>
      <c r="K138" s="84"/>
      <c r="L138" s="85"/>
      <c r="M138" s="84"/>
      <c r="N138" s="84"/>
      <c r="O138" s="86"/>
      <c r="P138" s="87"/>
      <c r="Q138" s="87"/>
      <c r="R138" s="88"/>
      <c r="S138" s="86"/>
      <c r="T138" s="88"/>
      <c r="U138" s="89"/>
      <c r="V138" s="90"/>
      <c r="W138" s="91"/>
      <c r="IS138" s="92"/>
      <c r="IT138" s="92"/>
      <c r="IU138" s="92"/>
    </row>
    <row r="139" spans="4:255" s="80" customFormat="1" ht="15">
      <c r="D139" s="82"/>
      <c r="E139" s="83"/>
      <c r="F139" s="82"/>
      <c r="J139" s="84"/>
      <c r="K139" s="84"/>
      <c r="L139" s="85"/>
      <c r="M139" s="84"/>
      <c r="N139" s="84"/>
      <c r="O139" s="153"/>
      <c r="P139" s="154"/>
      <c r="Q139" s="154"/>
      <c r="R139" s="155"/>
      <c r="S139" s="153"/>
      <c r="T139" s="155"/>
      <c r="U139" s="89"/>
      <c r="V139" s="90"/>
      <c r="W139" s="91"/>
      <c r="IS139" s="92"/>
      <c r="IT139" s="92"/>
      <c r="IU139" s="92"/>
    </row>
    <row r="140" spans="4:255" s="80" customFormat="1" ht="15">
      <c r="D140" s="82"/>
      <c r="E140" s="83"/>
      <c r="F140" s="82"/>
      <c r="J140" s="84"/>
      <c r="K140" s="84"/>
      <c r="L140" s="85"/>
      <c r="M140" s="84"/>
      <c r="N140" s="84"/>
      <c r="O140" s="86"/>
      <c r="P140" s="87"/>
      <c r="Q140" s="87"/>
      <c r="R140" s="88"/>
      <c r="S140" s="86"/>
      <c r="T140" s="88"/>
      <c r="U140" s="89"/>
      <c r="V140" s="90"/>
      <c r="W140" s="91"/>
      <c r="IS140" s="92"/>
      <c r="IT140" s="92"/>
      <c r="IU140" s="92"/>
    </row>
    <row r="141" spans="4:255" s="80" customFormat="1" ht="15">
      <c r="D141" s="82"/>
      <c r="E141" s="83"/>
      <c r="F141" s="82"/>
      <c r="J141" s="84"/>
      <c r="K141" s="84"/>
      <c r="L141" s="85"/>
      <c r="M141" s="84"/>
      <c r="N141" s="84"/>
      <c r="O141" s="153"/>
      <c r="P141" s="154"/>
      <c r="Q141" s="154"/>
      <c r="R141" s="155"/>
      <c r="S141" s="153"/>
      <c r="T141" s="155"/>
      <c r="U141" s="89"/>
      <c r="V141" s="90"/>
      <c r="W141" s="91"/>
      <c r="IS141" s="92"/>
      <c r="IT141" s="92"/>
      <c r="IU141" s="92"/>
    </row>
    <row r="142" spans="4:255" s="80" customFormat="1" ht="15">
      <c r="D142" s="82"/>
      <c r="E142" s="83"/>
      <c r="F142" s="82"/>
      <c r="J142" s="84"/>
      <c r="K142" s="84"/>
      <c r="L142" s="85"/>
      <c r="M142" s="84"/>
      <c r="N142" s="84"/>
      <c r="O142" s="86"/>
      <c r="P142" s="87"/>
      <c r="Q142" s="87"/>
      <c r="R142" s="88"/>
      <c r="S142" s="86"/>
      <c r="T142" s="88"/>
      <c r="U142" s="89"/>
      <c r="V142" s="90"/>
      <c r="W142" s="91"/>
      <c r="IS142" s="92"/>
      <c r="IT142" s="92"/>
      <c r="IU142" s="92"/>
    </row>
    <row r="143" spans="4:255" s="80" customFormat="1" ht="15">
      <c r="D143" s="82"/>
      <c r="E143" s="83"/>
      <c r="F143" s="82"/>
      <c r="J143" s="84"/>
      <c r="K143" s="84"/>
      <c r="L143" s="85"/>
      <c r="M143" s="84"/>
      <c r="N143" s="84"/>
      <c r="O143" s="153"/>
      <c r="P143" s="154"/>
      <c r="Q143" s="154"/>
      <c r="R143" s="155"/>
      <c r="S143" s="153"/>
      <c r="T143" s="155"/>
      <c r="U143" s="89"/>
      <c r="V143" s="90"/>
      <c r="W143" s="91"/>
      <c r="IS143" s="92"/>
      <c r="IT143" s="92"/>
      <c r="IU143" s="92"/>
    </row>
    <row r="144" spans="4:255" s="80" customFormat="1" ht="15">
      <c r="D144" s="82"/>
      <c r="E144" s="83"/>
      <c r="F144" s="82"/>
      <c r="J144" s="84"/>
      <c r="K144" s="84"/>
      <c r="L144" s="85"/>
      <c r="M144" s="84"/>
      <c r="N144" s="84"/>
      <c r="O144" s="86"/>
      <c r="P144" s="87"/>
      <c r="Q144" s="87"/>
      <c r="R144" s="88"/>
      <c r="S144" s="86"/>
      <c r="T144" s="88"/>
      <c r="U144" s="89"/>
      <c r="V144" s="90"/>
      <c r="W144" s="91"/>
      <c r="IS144" s="92"/>
      <c r="IT144" s="92"/>
      <c r="IU144" s="92"/>
    </row>
    <row r="145" spans="4:255" s="80" customFormat="1" ht="15">
      <c r="D145" s="82"/>
      <c r="E145" s="83"/>
      <c r="F145" s="82"/>
      <c r="J145" s="84"/>
      <c r="K145" s="84"/>
      <c r="L145" s="85"/>
      <c r="M145" s="84"/>
      <c r="N145" s="84"/>
      <c r="O145" s="153"/>
      <c r="P145" s="154"/>
      <c r="Q145" s="154"/>
      <c r="R145" s="155"/>
      <c r="S145" s="153"/>
      <c r="T145" s="155"/>
      <c r="U145" s="89"/>
      <c r="V145" s="90"/>
      <c r="W145" s="91"/>
      <c r="IS145" s="92"/>
      <c r="IT145" s="92"/>
      <c r="IU145" s="92"/>
    </row>
  </sheetData>
  <sheetProtection/>
  <mergeCells count="21">
    <mergeCell ref="A2:W2"/>
    <mergeCell ref="U3:W3"/>
    <mergeCell ref="C6:I6"/>
    <mergeCell ref="J6:R6"/>
    <mergeCell ref="S6:T6"/>
    <mergeCell ref="C7:D7"/>
    <mergeCell ref="E7:F7"/>
    <mergeCell ref="H7:I7"/>
    <mergeCell ref="J7:L7"/>
    <mergeCell ref="M7:N7"/>
    <mergeCell ref="O7:P7"/>
    <mergeCell ref="Q7:R7"/>
    <mergeCell ref="S7:T7"/>
    <mergeCell ref="A17:W17"/>
    <mergeCell ref="A4:A8"/>
    <mergeCell ref="B4:B8"/>
    <mergeCell ref="U6:U8"/>
    <mergeCell ref="V6:V8"/>
    <mergeCell ref="W6:W8"/>
    <mergeCell ref="C4:T5"/>
    <mergeCell ref="U4:W5"/>
  </mergeCells>
  <printOptions/>
  <pageMargins left="0.7513888888888889" right="0.7513888888888889" top="0.8027777777777778" bottom="0.8027777777777778" header="0.5076388888888889" footer="0.5076388888888889"/>
  <pageSetup horizontalDpi="300" verticalDpi="300" orientation="landscape" paperSize="9" scale="73"/>
</worksheet>
</file>

<file path=xl/worksheets/sheet9.xml><?xml version="1.0" encoding="utf-8"?>
<worksheet xmlns="http://schemas.openxmlformats.org/spreadsheetml/2006/main" xmlns:r="http://schemas.openxmlformats.org/officeDocument/2006/relationships">
  <dimension ref="A1:F8"/>
  <sheetViews>
    <sheetView workbookViewId="0" topLeftCell="A1">
      <selection activeCell="B15" sqref="B15"/>
    </sheetView>
  </sheetViews>
  <sheetFormatPr defaultColWidth="8.875" defaultRowHeight="13.5"/>
  <cols>
    <col min="1" max="1" width="30.625" style="0" customWidth="1"/>
    <col min="2" max="2" width="36.625" style="0" customWidth="1"/>
    <col min="3" max="3" width="22.625" style="0" customWidth="1"/>
    <col min="4" max="5" width="20.625" style="0" customWidth="1"/>
    <col min="6" max="6" width="28.25390625" style="0" customWidth="1"/>
  </cols>
  <sheetData>
    <row r="1" spans="1:6" ht="30" customHeight="1">
      <c r="A1" s="53" t="s">
        <v>166</v>
      </c>
      <c r="B1" s="73"/>
      <c r="C1" s="74"/>
      <c r="D1" s="75"/>
      <c r="E1" s="75"/>
      <c r="F1" s="75"/>
    </row>
    <row r="2" spans="1:6" s="71" customFormat="1" ht="60.75" customHeight="1">
      <c r="A2" s="56" t="s">
        <v>167</v>
      </c>
      <c r="B2" s="57"/>
      <c r="C2" s="56"/>
      <c r="D2" s="57"/>
      <c r="E2" s="57"/>
      <c r="F2" s="57"/>
    </row>
    <row r="3" spans="1:6" s="52" customFormat="1" ht="20.25" customHeight="1">
      <c r="A3" s="58"/>
      <c r="B3" s="59"/>
      <c r="C3" s="58"/>
      <c r="D3" s="59"/>
      <c r="E3" s="59"/>
      <c r="F3" s="60" t="s">
        <v>168</v>
      </c>
    </row>
    <row r="4" spans="1:6" s="72" customFormat="1" ht="30" customHeight="1">
      <c r="A4" s="62" t="s">
        <v>3</v>
      </c>
      <c r="B4" s="62" t="s">
        <v>169</v>
      </c>
      <c r="C4" s="62" t="s">
        <v>33</v>
      </c>
      <c r="D4" s="62" t="s">
        <v>54</v>
      </c>
      <c r="E4" s="62" t="s">
        <v>170</v>
      </c>
      <c r="F4" s="62" t="s">
        <v>171</v>
      </c>
    </row>
    <row r="5" spans="1:6" s="72" customFormat="1" ht="30" customHeight="1">
      <c r="A5" s="69"/>
      <c r="B5" s="76" t="s">
        <v>172</v>
      </c>
      <c r="C5" s="77">
        <f>D5+E5</f>
        <v>3</v>
      </c>
      <c r="D5" s="78">
        <v>3</v>
      </c>
      <c r="E5" s="78">
        <v>0</v>
      </c>
      <c r="F5" s="69"/>
    </row>
    <row r="6" spans="1:6" s="72" customFormat="1" ht="30" customHeight="1">
      <c r="A6" s="69" t="s">
        <v>13</v>
      </c>
      <c r="B6" s="69" t="s">
        <v>19</v>
      </c>
      <c r="C6" s="77">
        <f>D6+E6</f>
        <v>1</v>
      </c>
      <c r="D6" s="79">
        <v>1</v>
      </c>
      <c r="E6" s="79">
        <v>0</v>
      </c>
      <c r="F6" s="69"/>
    </row>
    <row r="7" spans="1:6" s="72" customFormat="1" ht="30" customHeight="1">
      <c r="A7" s="69" t="s">
        <v>13</v>
      </c>
      <c r="B7" s="69" t="s">
        <v>173</v>
      </c>
      <c r="C7" s="77">
        <f>D7+E7</f>
        <v>2</v>
      </c>
      <c r="D7" s="79">
        <v>2</v>
      </c>
      <c r="E7" s="79">
        <v>0</v>
      </c>
      <c r="F7" s="69" t="s">
        <v>174</v>
      </c>
    </row>
    <row r="8" spans="1:6" s="52" customFormat="1" ht="61.5" customHeight="1">
      <c r="A8" s="70" t="s">
        <v>175</v>
      </c>
      <c r="B8" s="70"/>
      <c r="C8" s="70"/>
      <c r="D8" s="70"/>
      <c r="E8" s="70"/>
      <c r="F8" s="70"/>
    </row>
  </sheetData>
  <sheetProtection/>
  <mergeCells count="2">
    <mergeCell ref="A2:F2"/>
    <mergeCell ref="A8:F8"/>
  </mergeCells>
  <printOptions/>
  <pageMargins left="0.7513888888888889" right="0.7513888888888889" top="0.8027777777777778" bottom="0.8027777777777778"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龙玉珊</dc:creator>
  <cp:keywords/>
  <dc:description/>
  <cp:lastModifiedBy>cz-user</cp:lastModifiedBy>
  <cp:lastPrinted>2019-08-21T12:59:04Z</cp:lastPrinted>
  <dcterms:created xsi:type="dcterms:W3CDTF">2019-06-05T01:56:00Z</dcterms:created>
  <dcterms:modified xsi:type="dcterms:W3CDTF">2019-08-27T09:30:22Z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