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<sst xmlns="http://schemas.openxmlformats.org/spreadsheetml/2006/main" count="58" uniqueCount="47">
  <si>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附件</t>
  </si>
  <si>
    <t>2019年建档立卡本科生和研究生学生免学费和生活费补助资金安排表</t>
  </si>
  <si>
    <t>地区</t>
  </si>
  <si>
    <t>本科建档立卡</t>
  </si>
  <si>
    <t>研究生建档立卡</t>
  </si>
  <si>
    <t>本次应安排补助资金</t>
  </si>
  <si>
    <t>粤财教[2018]366号</t>
  </si>
  <si>
    <t>本次实际下达资金</t>
  </si>
  <si>
    <t>就读外省高校本科2018年秋季学期学生人数</t>
  </si>
  <si>
    <t>就读省内高校本科2018年秋季学期学生人数</t>
  </si>
  <si>
    <t>2019-2020学年生活费补助</t>
  </si>
  <si>
    <t>2019-2020学年免学费补助</t>
  </si>
  <si>
    <t>省级抵扣（2019-2020学年）</t>
  </si>
  <si>
    <t>就读外省高校研究生2018年秋季学期学生人数</t>
  </si>
  <si>
    <t>就读省内高校研究生2018年秋季学期学生人数</t>
  </si>
  <si>
    <t>省级抵扣（2018-2019学年和2019-2020学年）</t>
  </si>
  <si>
    <t>待以后年度收回</t>
  </si>
  <si>
    <t>核定下达</t>
  </si>
  <si>
    <t>人数</t>
  </si>
  <si>
    <t>应补助金额</t>
  </si>
  <si>
    <t>学生流动人数差</t>
  </si>
  <si>
    <t>应抵扣金额</t>
  </si>
  <si>
    <t>B</t>
  </si>
  <si>
    <t>C</t>
  </si>
  <si>
    <t>D=B+C</t>
  </si>
  <si>
    <t>E=D*0.7*0.6</t>
  </si>
  <si>
    <t>F=B</t>
  </si>
  <si>
    <t>G=F*0.5*0.6</t>
  </si>
  <si>
    <t>H=-C</t>
  </si>
  <si>
    <t>I=H*0.5*0.4</t>
  </si>
  <si>
    <t>J</t>
  </si>
  <si>
    <t>K</t>
  </si>
  <si>
    <t>L=J+K</t>
  </si>
  <si>
    <t>M=L*0.7*0.6</t>
  </si>
  <si>
    <t>N=J</t>
  </si>
  <si>
    <t>O=N*1*0.6</t>
  </si>
  <si>
    <t>P=-K</t>
  </si>
  <si>
    <t>Q=P*1*0.4</t>
  </si>
  <si>
    <t>R=E+G+I+M+O+Q</t>
  </si>
  <si>
    <t>S</t>
  </si>
  <si>
    <t>T=R+S</t>
  </si>
  <si>
    <t>U</t>
  </si>
  <si>
    <t>潮州市</t>
  </si>
  <si>
    <t>潮州市市辖区</t>
  </si>
  <si>
    <t>湘桥区</t>
  </si>
  <si>
    <t>潮安区</t>
  </si>
  <si>
    <t>枫溪区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</si>
</sst>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.5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5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77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6" fontId="6" fillId="0" borderId="15" xfId="0" applyNumberFormat="1" applyFont="1" applyFill="1" applyBorder="1" applyAlignment="1" applyProtection="1">
      <alignment horizontal="center" vertical="center"/>
      <protection/>
    </xf>
    <xf numFmtId="177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tabSelected="1" zoomScaleSheetLayoutView="100" workbookViewId="0" topLeftCell="A1">
      <selection activeCell="R1" sqref="R1"/>
    </sheetView>
  </sheetViews>
  <sheetFormatPr defaultColWidth="9.00390625" defaultRowHeight="15"/>
  <cols>
    <col min="1" max="1" width="9.00390625" style="1" customWidth="1"/>
    <col min="2" max="3" width="7.7109375" style="1" customWidth="1"/>
    <col min="4" max="8" width="8.28125" style="1" customWidth="1"/>
    <col min="9" max="9" width="8.7109375" style="1" customWidth="1"/>
    <col min="10" max="17" width="7.7109375" style="1" customWidth="1"/>
    <col min="18" max="18" width="10.140625" style="1" customWidth="1"/>
    <col min="19" max="19" width="9.28125" style="1" customWidth="1"/>
    <col min="20" max="20" width="8.8515625" style="1" customWidth="1"/>
    <col min="21" max="21" width="8.28125" style="1" customWidth="1"/>
    <col min="22" max="16384" width="9.00390625" style="1" customWidth="1"/>
  </cols>
  <sheetData>
    <row r="1" s="1" customFormat="1" ht="36" customHeight="1">
      <c r="A1" s="1" t="s">
        <v>0</v>
      </c>
    </row>
    <row r="2" spans="1:21" s="1" customFormat="1" ht="48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s="1" customFormat="1" ht="39.75" customHeight="1">
      <c r="A4" s="3" t="s">
        <v>2</v>
      </c>
      <c r="B4" s="4" t="s">
        <v>3</v>
      </c>
      <c r="C4" s="5"/>
      <c r="D4" s="5"/>
      <c r="E4" s="5"/>
      <c r="F4" s="5"/>
      <c r="G4" s="5"/>
      <c r="H4" s="5"/>
      <c r="I4" s="5"/>
      <c r="J4" s="16" t="s">
        <v>4</v>
      </c>
      <c r="K4" s="16"/>
      <c r="L4" s="16"/>
      <c r="M4" s="16"/>
      <c r="N4" s="16"/>
      <c r="O4" s="16"/>
      <c r="P4" s="16"/>
      <c r="Q4" s="16"/>
      <c r="R4" s="15" t="s">
        <v>5</v>
      </c>
      <c r="S4" s="23" t="s">
        <v>6</v>
      </c>
      <c r="T4" s="24" t="s">
        <v>7</v>
      </c>
      <c r="U4" s="24"/>
    </row>
    <row r="5" spans="1:21" s="1" customFormat="1" ht="45" customHeight="1">
      <c r="A5" s="6"/>
      <c r="B5" s="7" t="s">
        <v>8</v>
      </c>
      <c r="C5" s="7" t="s">
        <v>9</v>
      </c>
      <c r="D5" s="8" t="s">
        <v>10</v>
      </c>
      <c r="E5" s="9"/>
      <c r="F5" s="8" t="s">
        <v>11</v>
      </c>
      <c r="G5" s="9"/>
      <c r="H5" s="10" t="s">
        <v>12</v>
      </c>
      <c r="I5" s="22"/>
      <c r="J5" s="15" t="s">
        <v>13</v>
      </c>
      <c r="K5" s="15" t="s">
        <v>14</v>
      </c>
      <c r="L5" s="12" t="s">
        <v>10</v>
      </c>
      <c r="M5" s="12"/>
      <c r="N5" s="12" t="s">
        <v>11</v>
      </c>
      <c r="O5" s="12"/>
      <c r="P5" s="13" t="s">
        <v>12</v>
      </c>
      <c r="Q5" s="13"/>
      <c r="R5" s="15"/>
      <c r="S5" s="23" t="s">
        <v>15</v>
      </c>
      <c r="T5" s="24" t="s">
        <v>16</v>
      </c>
      <c r="U5" s="24" t="s">
        <v>17</v>
      </c>
    </row>
    <row r="6" spans="1:21" s="1" customFormat="1" ht="46.5" customHeight="1">
      <c r="A6" s="6"/>
      <c r="B6" s="11"/>
      <c r="C6" s="11"/>
      <c r="D6" s="12" t="s">
        <v>18</v>
      </c>
      <c r="E6" s="12" t="s">
        <v>19</v>
      </c>
      <c r="F6" s="8" t="s">
        <v>18</v>
      </c>
      <c r="G6" s="8" t="s">
        <v>19</v>
      </c>
      <c r="H6" s="13" t="s">
        <v>20</v>
      </c>
      <c r="I6" s="12" t="s">
        <v>21</v>
      </c>
      <c r="J6" s="15"/>
      <c r="K6" s="15"/>
      <c r="L6" s="12" t="s">
        <v>18</v>
      </c>
      <c r="M6" s="12" t="s">
        <v>19</v>
      </c>
      <c r="N6" s="12" t="s">
        <v>18</v>
      </c>
      <c r="O6" s="12" t="s">
        <v>19</v>
      </c>
      <c r="P6" s="13" t="s">
        <v>20</v>
      </c>
      <c r="Q6" s="12" t="s">
        <v>21</v>
      </c>
      <c r="R6" s="15"/>
      <c r="S6" s="23"/>
      <c r="T6" s="24"/>
      <c r="U6" s="24"/>
    </row>
    <row r="7" spans="1:21" s="1" customFormat="1" ht="39.75" customHeight="1">
      <c r="A7" s="14"/>
      <c r="B7" s="15" t="s">
        <v>22</v>
      </c>
      <c r="C7" s="15" t="s">
        <v>23</v>
      </c>
      <c r="D7" s="12" t="s">
        <v>24</v>
      </c>
      <c r="E7" s="12" t="s">
        <v>25</v>
      </c>
      <c r="F7" s="12" t="s">
        <v>26</v>
      </c>
      <c r="G7" s="12" t="s">
        <v>27</v>
      </c>
      <c r="H7" s="12" t="s">
        <v>28</v>
      </c>
      <c r="I7" s="12" t="s">
        <v>29</v>
      </c>
      <c r="J7" s="12" t="s">
        <v>30</v>
      </c>
      <c r="K7" s="12" t="s">
        <v>31</v>
      </c>
      <c r="L7" s="12" t="s">
        <v>32</v>
      </c>
      <c r="M7" s="12" t="s">
        <v>33</v>
      </c>
      <c r="N7" s="12" t="s">
        <v>34</v>
      </c>
      <c r="O7" s="12" t="s">
        <v>35</v>
      </c>
      <c r="P7" s="12" t="s">
        <v>36</v>
      </c>
      <c r="Q7" s="12" t="s">
        <v>37</v>
      </c>
      <c r="R7" s="15" t="s">
        <v>38</v>
      </c>
      <c r="S7" s="25" t="s">
        <v>39</v>
      </c>
      <c r="T7" s="25" t="s">
        <v>40</v>
      </c>
      <c r="U7" s="25" t="s">
        <v>41</v>
      </c>
    </row>
    <row r="8" spans="1:21" s="1" customFormat="1" ht="39.75" customHeight="1">
      <c r="A8" s="16" t="s">
        <v>42</v>
      </c>
      <c r="B8" s="17">
        <f aca="true" t="shared" si="0" ref="B8:U8">SUM(B9:B12)</f>
        <v>13</v>
      </c>
      <c r="C8" s="17">
        <f t="shared" si="0"/>
        <v>173</v>
      </c>
      <c r="D8" s="17">
        <f t="shared" si="0"/>
        <v>186</v>
      </c>
      <c r="E8" s="18">
        <f t="shared" si="0"/>
        <v>78.12</v>
      </c>
      <c r="F8" s="17">
        <f t="shared" si="0"/>
        <v>13</v>
      </c>
      <c r="G8" s="18">
        <f t="shared" si="0"/>
        <v>3.8999999999999995</v>
      </c>
      <c r="H8" s="17">
        <f t="shared" si="0"/>
        <v>-173</v>
      </c>
      <c r="I8" s="18">
        <f t="shared" si="0"/>
        <v>-34.6</v>
      </c>
      <c r="J8" s="17">
        <f t="shared" si="0"/>
        <v>0</v>
      </c>
      <c r="K8" s="17">
        <f t="shared" si="0"/>
        <v>2</v>
      </c>
      <c r="L8" s="17">
        <f t="shared" si="0"/>
        <v>2</v>
      </c>
      <c r="M8" s="18">
        <f t="shared" si="0"/>
        <v>0.84</v>
      </c>
      <c r="N8" s="17">
        <f t="shared" si="0"/>
        <v>0</v>
      </c>
      <c r="O8" s="18">
        <f t="shared" si="0"/>
        <v>0</v>
      </c>
      <c r="P8" s="17">
        <f t="shared" si="0"/>
        <v>-2</v>
      </c>
      <c r="Q8" s="18">
        <f t="shared" si="0"/>
        <v>-0.8</v>
      </c>
      <c r="R8" s="18">
        <f t="shared" si="0"/>
        <v>47.46</v>
      </c>
      <c r="S8" s="18">
        <f t="shared" si="0"/>
        <v>-90.71999999999998</v>
      </c>
      <c r="T8" s="18">
        <f t="shared" si="0"/>
        <v>-43.25999999999999</v>
      </c>
      <c r="U8" s="18">
        <f t="shared" si="0"/>
        <v>0</v>
      </c>
    </row>
    <row r="9" spans="1:21" s="1" customFormat="1" ht="30" customHeight="1">
      <c r="A9" s="19" t="s">
        <v>43</v>
      </c>
      <c r="B9" s="20"/>
      <c r="C9" s="20">
        <v>0</v>
      </c>
      <c r="D9" s="20">
        <f aca="true" t="shared" si="1" ref="D9:D12">B9+C9</f>
        <v>0</v>
      </c>
      <c r="E9" s="21">
        <f aca="true" t="shared" si="2" ref="E9:E12">D9*0.7*0.6</f>
        <v>0</v>
      </c>
      <c r="F9" s="20">
        <f aca="true" t="shared" si="3" ref="F9:F12">B9</f>
        <v>0</v>
      </c>
      <c r="G9" s="21">
        <f aca="true" t="shared" si="4" ref="G9:G12">F9*0.5*0.6</f>
        <v>0</v>
      </c>
      <c r="H9" s="20">
        <f aca="true" t="shared" si="5" ref="H9:H12">-C9</f>
        <v>0</v>
      </c>
      <c r="I9" s="21">
        <f aca="true" t="shared" si="6" ref="I9:I12">H9*0.5*0.4</f>
        <v>0</v>
      </c>
      <c r="J9" s="20">
        <v>0</v>
      </c>
      <c r="K9" s="20">
        <v>0</v>
      </c>
      <c r="L9" s="20">
        <f aca="true" t="shared" si="7" ref="L9:L12">J9+K9</f>
        <v>0</v>
      </c>
      <c r="M9" s="21">
        <f aca="true" t="shared" si="8" ref="M9:M12">L9*0.7*0.6</f>
        <v>0</v>
      </c>
      <c r="N9" s="20">
        <f aca="true" t="shared" si="9" ref="N9:N12">J9</f>
        <v>0</v>
      </c>
      <c r="O9" s="21">
        <f aca="true" t="shared" si="10" ref="O9:O12">N9*1*0.6</f>
        <v>0</v>
      </c>
      <c r="P9" s="20">
        <f aca="true" t="shared" si="11" ref="P9:P12">-K9</f>
        <v>0</v>
      </c>
      <c r="Q9" s="21">
        <f aca="true" t="shared" si="12" ref="Q9:Q12">P9*1*0.4</f>
        <v>0</v>
      </c>
      <c r="R9" s="21">
        <f aca="true" t="shared" si="13" ref="R9:R12">E9+G9+I9+M9+O9+Q9</f>
        <v>0</v>
      </c>
      <c r="S9" s="25">
        <v>0</v>
      </c>
      <c r="T9" s="26">
        <f aca="true" t="shared" si="14" ref="T9:T12">R9+S9</f>
        <v>0</v>
      </c>
      <c r="U9" s="25">
        <v>0</v>
      </c>
    </row>
    <row r="10" spans="1:21" s="1" customFormat="1" ht="30" customHeight="1">
      <c r="A10" s="19" t="s">
        <v>44</v>
      </c>
      <c r="B10" s="20">
        <v>3</v>
      </c>
      <c r="C10" s="20">
        <v>25</v>
      </c>
      <c r="D10" s="20">
        <f t="shared" si="1"/>
        <v>28</v>
      </c>
      <c r="E10" s="21">
        <f t="shared" si="2"/>
        <v>11.759999999999998</v>
      </c>
      <c r="F10" s="20">
        <f t="shared" si="3"/>
        <v>3</v>
      </c>
      <c r="G10" s="21">
        <f t="shared" si="4"/>
        <v>0.8999999999999999</v>
      </c>
      <c r="H10" s="20">
        <f t="shared" si="5"/>
        <v>-25</v>
      </c>
      <c r="I10" s="21">
        <f t="shared" si="6"/>
        <v>-5</v>
      </c>
      <c r="J10" s="20">
        <v>0</v>
      </c>
      <c r="K10" s="20">
        <v>0</v>
      </c>
      <c r="L10" s="20">
        <f t="shared" si="7"/>
        <v>0</v>
      </c>
      <c r="M10" s="21">
        <f t="shared" si="8"/>
        <v>0</v>
      </c>
      <c r="N10" s="20">
        <f t="shared" si="9"/>
        <v>0</v>
      </c>
      <c r="O10" s="21">
        <f t="shared" si="10"/>
        <v>0</v>
      </c>
      <c r="P10" s="20">
        <f t="shared" si="11"/>
        <v>0</v>
      </c>
      <c r="Q10" s="21">
        <f t="shared" si="12"/>
        <v>0</v>
      </c>
      <c r="R10" s="21">
        <f t="shared" si="13"/>
        <v>7.659999999999998</v>
      </c>
      <c r="S10" s="25">
        <v>-11.16</v>
      </c>
      <c r="T10" s="26">
        <f t="shared" si="14"/>
        <v>-3.5000000000000018</v>
      </c>
      <c r="U10" s="25">
        <v>0</v>
      </c>
    </row>
    <row r="11" spans="1:21" s="1" customFormat="1" ht="30" customHeight="1">
      <c r="A11" s="19" t="s">
        <v>45</v>
      </c>
      <c r="B11" s="20">
        <v>9</v>
      </c>
      <c r="C11" s="20">
        <v>145</v>
      </c>
      <c r="D11" s="20">
        <f t="shared" si="1"/>
        <v>154</v>
      </c>
      <c r="E11" s="21">
        <f t="shared" si="2"/>
        <v>64.67999999999999</v>
      </c>
      <c r="F11" s="20">
        <f t="shared" si="3"/>
        <v>9</v>
      </c>
      <c r="G11" s="21">
        <f t="shared" si="4"/>
        <v>2.6999999999999997</v>
      </c>
      <c r="H11" s="20">
        <f t="shared" si="5"/>
        <v>-145</v>
      </c>
      <c r="I11" s="21">
        <f t="shared" si="6"/>
        <v>-29</v>
      </c>
      <c r="J11" s="20">
        <v>0</v>
      </c>
      <c r="K11" s="20">
        <v>2</v>
      </c>
      <c r="L11" s="20">
        <f t="shared" si="7"/>
        <v>2</v>
      </c>
      <c r="M11" s="21">
        <f t="shared" si="8"/>
        <v>0.84</v>
      </c>
      <c r="N11" s="20">
        <f t="shared" si="9"/>
        <v>0</v>
      </c>
      <c r="O11" s="21">
        <f t="shared" si="10"/>
        <v>0</v>
      </c>
      <c r="P11" s="20">
        <f t="shared" si="11"/>
        <v>-2</v>
      </c>
      <c r="Q11" s="21">
        <f t="shared" si="12"/>
        <v>-0.8</v>
      </c>
      <c r="R11" s="21">
        <f t="shared" si="13"/>
        <v>38.42</v>
      </c>
      <c r="S11" s="25">
        <v>-75.96</v>
      </c>
      <c r="T11" s="26">
        <f t="shared" si="14"/>
        <v>-37.53999999999999</v>
      </c>
      <c r="U11" s="25">
        <v>0</v>
      </c>
    </row>
    <row r="12" spans="1:21" s="1" customFormat="1" ht="30" customHeight="1">
      <c r="A12" s="19" t="s">
        <v>46</v>
      </c>
      <c r="B12" s="20">
        <v>1</v>
      </c>
      <c r="C12" s="20">
        <v>3</v>
      </c>
      <c r="D12" s="20">
        <f t="shared" si="1"/>
        <v>4</v>
      </c>
      <c r="E12" s="21">
        <f t="shared" si="2"/>
        <v>1.68</v>
      </c>
      <c r="F12" s="20">
        <f t="shared" si="3"/>
        <v>1</v>
      </c>
      <c r="G12" s="21">
        <f t="shared" si="4"/>
        <v>0.3</v>
      </c>
      <c r="H12" s="20">
        <f t="shared" si="5"/>
        <v>-3</v>
      </c>
      <c r="I12" s="21">
        <f t="shared" si="6"/>
        <v>-0.6000000000000001</v>
      </c>
      <c r="J12" s="20">
        <v>0</v>
      </c>
      <c r="K12" s="20">
        <v>0</v>
      </c>
      <c r="L12" s="20">
        <f t="shared" si="7"/>
        <v>0</v>
      </c>
      <c r="M12" s="21">
        <f t="shared" si="8"/>
        <v>0</v>
      </c>
      <c r="N12" s="20">
        <f t="shared" si="9"/>
        <v>0</v>
      </c>
      <c r="O12" s="21">
        <f t="shared" si="10"/>
        <v>0</v>
      </c>
      <c r="P12" s="20">
        <f t="shared" si="11"/>
        <v>0</v>
      </c>
      <c r="Q12" s="21">
        <f t="shared" si="12"/>
        <v>0</v>
      </c>
      <c r="R12" s="21">
        <f t="shared" si="13"/>
        <v>1.38</v>
      </c>
      <c r="S12" s="25">
        <v>-3.6</v>
      </c>
      <c r="T12" s="26">
        <f t="shared" si="14"/>
        <v>-2.22</v>
      </c>
      <c r="U12" s="25">
        <v>0</v>
      </c>
    </row>
  </sheetData>
  <sheetProtection/>
  <mergeCells count="19">
    <mergeCell ref="A2:U2"/>
    <mergeCell ref="B4:I4"/>
    <mergeCell ref="J4:Q4"/>
    <mergeCell ref="T4:U4"/>
    <mergeCell ref="D5:E5"/>
    <mergeCell ref="F5:G5"/>
    <mergeCell ref="H5:I5"/>
    <mergeCell ref="L5:M5"/>
    <mergeCell ref="N5:O5"/>
    <mergeCell ref="P5:Q5"/>
    <mergeCell ref="A4:A7"/>
    <mergeCell ref="B5:B6"/>
    <mergeCell ref="C5:C6"/>
    <mergeCell ref="J5:J6"/>
    <mergeCell ref="K5:K6"/>
    <mergeCell ref="R4:R6"/>
    <mergeCell ref="S5:S6"/>
    <mergeCell ref="T5:T6"/>
    <mergeCell ref="U5:U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财政局</dc:creator>
  <cp:keywords/>
  <dc:description/>
  <cp:lastModifiedBy>财政局</cp:lastModifiedBy>
  <dcterms:created xsi:type="dcterms:W3CDTF">2019-03-28T07:29:09Z</dcterms:created>
  <dcterms:modified xsi:type="dcterms:W3CDTF">2019-03-28T07:29:56Z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